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Ecc-Mat\Desktop\مناهج المرحلة الرابعة بولونيا\عام\"/>
    </mc:Choice>
  </mc:AlternateContent>
  <xr:revisionPtr revIDLastSave="0" documentId="13_ncr:1_{ED5E7C91-9E6A-46CB-B0C9-34693DB6431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newForm" sheetId="7" r:id="rId1"/>
  </sheets>
  <definedNames>
    <definedName name="_xlnm.Print_Area" localSheetId="0">newForm!$A$2:$Y$27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92" i="7" l="1"/>
  <c r="J84" i="7"/>
  <c r="O89" i="7"/>
  <c r="Q89" i="7"/>
  <c r="O90" i="7"/>
  <c r="Q90" i="7"/>
  <c r="O91" i="7"/>
  <c r="Q91" i="7"/>
  <c r="Q92" i="7"/>
  <c r="Q88" i="7"/>
  <c r="O88" i="7"/>
  <c r="O78" i="7"/>
  <c r="Q78" i="7"/>
  <c r="O79" i="7"/>
  <c r="Q79" i="7"/>
  <c r="O80" i="7"/>
  <c r="Q80" i="7"/>
  <c r="O81" i="7"/>
  <c r="Q81" i="7"/>
  <c r="O82" i="7"/>
  <c r="Q82" i="7"/>
  <c r="Q77" i="7"/>
  <c r="O77" i="7"/>
  <c r="P82" i="7" l="1"/>
  <c r="P80" i="7"/>
  <c r="P81" i="7"/>
  <c r="P79" i="7"/>
  <c r="P91" i="7"/>
  <c r="P88" i="7"/>
  <c r="P90" i="7"/>
  <c r="P92" i="7"/>
  <c r="P89" i="7"/>
  <c r="P77" i="7"/>
  <c r="P78" i="7"/>
  <c r="I51" i="7"/>
  <c r="J51" i="7"/>
  <c r="M51" i="7"/>
  <c r="N51" i="7"/>
  <c r="R51" i="7" l="1"/>
  <c r="H51" i="7"/>
  <c r="H39" i="7" l="1"/>
  <c r="I95" i="7"/>
  <c r="J95" i="7"/>
  <c r="K95" i="7"/>
  <c r="L95" i="7"/>
  <c r="M95" i="7"/>
  <c r="N95" i="7"/>
  <c r="R95" i="7"/>
  <c r="H95" i="7"/>
  <c r="I84" i="7"/>
  <c r="K84" i="7"/>
  <c r="L84" i="7"/>
  <c r="M84" i="7"/>
  <c r="N84" i="7"/>
  <c r="R84" i="7"/>
  <c r="H84" i="7"/>
  <c r="Q67" i="7"/>
  <c r="Q68" i="7"/>
  <c r="Q69" i="7"/>
  <c r="Q70" i="7"/>
  <c r="Q71" i="7"/>
  <c r="Q72" i="7"/>
  <c r="I73" i="7"/>
  <c r="J73" i="7"/>
  <c r="K73" i="7"/>
  <c r="L73" i="7"/>
  <c r="M73" i="7"/>
  <c r="N73" i="7"/>
  <c r="R73" i="7"/>
  <c r="H73" i="7"/>
  <c r="R62" i="7"/>
  <c r="I62" i="7"/>
  <c r="J62" i="7"/>
  <c r="K62" i="7"/>
  <c r="L62" i="7"/>
  <c r="M62" i="7"/>
  <c r="N62" i="7"/>
  <c r="H62" i="7"/>
  <c r="O44" i="7"/>
  <c r="O45" i="7"/>
  <c r="O46" i="7"/>
  <c r="O47" i="7"/>
  <c r="O48" i="7"/>
  <c r="O49" i="7"/>
  <c r="K51" i="7"/>
  <c r="L51" i="7"/>
  <c r="I39" i="7"/>
  <c r="J39" i="7"/>
  <c r="K39" i="7"/>
  <c r="L39" i="7"/>
  <c r="M39" i="7"/>
  <c r="N39" i="7"/>
  <c r="R39" i="7"/>
  <c r="H27" i="7"/>
  <c r="I27" i="7"/>
  <c r="J27" i="7"/>
  <c r="K27" i="7"/>
  <c r="L27" i="7"/>
  <c r="M27" i="7"/>
  <c r="N27" i="7"/>
  <c r="R27" i="7"/>
  <c r="I16" i="7"/>
  <c r="J16" i="7"/>
  <c r="K16" i="7"/>
  <c r="L16" i="7"/>
  <c r="M16" i="7"/>
  <c r="N16" i="7"/>
  <c r="O67" i="7"/>
  <c r="O68" i="7"/>
  <c r="P68" i="7" s="1"/>
  <c r="O69" i="7"/>
  <c r="O70" i="7"/>
  <c r="P70" i="7" s="1"/>
  <c r="O71" i="7"/>
  <c r="O72" i="7"/>
  <c r="Q66" i="7"/>
  <c r="O66" i="7"/>
  <c r="O56" i="7"/>
  <c r="Q56" i="7"/>
  <c r="O57" i="7"/>
  <c r="Q57" i="7"/>
  <c r="O58" i="7"/>
  <c r="Q58" i="7"/>
  <c r="O59" i="7"/>
  <c r="Q59" i="7"/>
  <c r="O60" i="7"/>
  <c r="Q60" i="7"/>
  <c r="Q55" i="7"/>
  <c r="O55" i="7"/>
  <c r="O43" i="7"/>
  <c r="Q44" i="7"/>
  <c r="Q45" i="7"/>
  <c r="P45" i="7" s="1"/>
  <c r="Q46" i="7"/>
  <c r="Q47" i="7"/>
  <c r="Q48" i="7"/>
  <c r="Q49" i="7"/>
  <c r="Q43" i="7"/>
  <c r="Q32" i="7"/>
  <c r="Q33" i="7"/>
  <c r="Q34" i="7"/>
  <c r="Q35" i="7"/>
  <c r="Q36" i="7"/>
  <c r="Q37" i="7"/>
  <c r="Q31" i="7"/>
  <c r="Q21" i="7"/>
  <c r="Q22" i="7"/>
  <c r="Q23" i="7"/>
  <c r="Q24" i="7"/>
  <c r="Q25" i="7"/>
  <c r="Q26" i="7"/>
  <c r="O32" i="7"/>
  <c r="P32" i="7" s="1"/>
  <c r="O33" i="7"/>
  <c r="O34" i="7"/>
  <c r="O35" i="7"/>
  <c r="O36" i="7"/>
  <c r="O37" i="7"/>
  <c r="O31" i="7"/>
  <c r="O26" i="7"/>
  <c r="O25" i="7"/>
  <c r="O24" i="7"/>
  <c r="O23" i="7"/>
  <c r="O22" i="7"/>
  <c r="O21" i="7"/>
  <c r="O20" i="7"/>
  <c r="H16" i="7"/>
  <c r="Q10" i="7"/>
  <c r="Q11" i="7"/>
  <c r="Q12" i="7"/>
  <c r="Q13" i="7"/>
  <c r="Q14" i="7"/>
  <c r="O10" i="7"/>
  <c r="O11" i="7"/>
  <c r="O12" i="7"/>
  <c r="O13" i="7"/>
  <c r="O14" i="7"/>
  <c r="O9" i="7"/>
  <c r="P37" i="7" l="1"/>
  <c r="P34" i="7"/>
  <c r="P12" i="7"/>
  <c r="O27" i="7"/>
  <c r="P33" i="7"/>
  <c r="P11" i="7"/>
  <c r="P10" i="7"/>
  <c r="P36" i="7"/>
  <c r="P47" i="7"/>
  <c r="P71" i="7"/>
  <c r="P69" i="7"/>
  <c r="Q62" i="7"/>
  <c r="O39" i="7"/>
  <c r="Q73" i="7"/>
  <c r="Q84" i="7"/>
  <c r="O16" i="7"/>
  <c r="P14" i="7"/>
  <c r="P72" i="7"/>
  <c r="P13" i="7"/>
  <c r="O51" i="7"/>
  <c r="P67" i="7"/>
  <c r="Q51" i="7"/>
  <c r="P55" i="7"/>
  <c r="P49" i="7"/>
  <c r="P48" i="7"/>
  <c r="O95" i="7"/>
  <c r="O62" i="7"/>
  <c r="Q95" i="7"/>
  <c r="P35" i="7"/>
  <c r="P46" i="7"/>
  <c r="P60" i="7"/>
  <c r="P58" i="7"/>
  <c r="P56" i="7"/>
  <c r="P44" i="7"/>
  <c r="P43" i="7"/>
  <c r="Q39" i="7"/>
  <c r="P66" i="7"/>
  <c r="P59" i="7"/>
  <c r="P57" i="7"/>
  <c r="O84" i="7"/>
  <c r="O73" i="7"/>
  <c r="P73" i="7" l="1"/>
  <c r="P51" i="7"/>
  <c r="P84" i="7"/>
  <c r="P62" i="7"/>
  <c r="P95" i="7"/>
  <c r="V37" i="7"/>
  <c r="P31" i="7"/>
  <c r="P39" i="7" s="1"/>
  <c r="V93" i="7" l="1"/>
  <c r="V91" i="7"/>
  <c r="V89" i="7"/>
  <c r="Y88" i="7"/>
  <c r="X88" i="7"/>
  <c r="W88" i="7"/>
  <c r="Y77" i="7"/>
  <c r="X77" i="7"/>
  <c r="W77" i="7"/>
  <c r="V69" i="7"/>
  <c r="V67" i="7"/>
  <c r="Y66" i="7"/>
  <c r="X66" i="7"/>
  <c r="W66" i="7"/>
  <c r="Y55" i="7"/>
  <c r="X55" i="7"/>
  <c r="W55" i="7"/>
  <c r="V48" i="7"/>
  <c r="V45" i="7"/>
  <c r="V44" i="7"/>
  <c r="Y43" i="7"/>
  <c r="X43" i="7"/>
  <c r="W43" i="7"/>
  <c r="Y31" i="7"/>
  <c r="X31" i="7"/>
  <c r="W31" i="7"/>
  <c r="P26" i="7"/>
  <c r="P23" i="7"/>
  <c r="V23" i="7" s="1"/>
  <c r="P24" i="7"/>
  <c r="P25" i="7"/>
  <c r="V25" i="7" s="1"/>
  <c r="P22" i="7"/>
  <c r="V22" i="7" s="1"/>
  <c r="P21" i="7"/>
  <c r="V21" i="7" s="1"/>
  <c r="Y20" i="7"/>
  <c r="X20" i="7"/>
  <c r="W20" i="7"/>
  <c r="Q20" i="7"/>
  <c r="R16" i="7"/>
  <c r="V13" i="7"/>
  <c r="V12" i="7"/>
  <c r="V11" i="7"/>
  <c r="V10" i="7"/>
  <c r="Y9" i="7"/>
  <c r="X9" i="7"/>
  <c r="W9" i="7"/>
  <c r="Q9" i="7"/>
  <c r="P9" i="7" s="1"/>
  <c r="V9" i="7" s="1"/>
  <c r="V68" i="7"/>
  <c r="V46" i="7"/>
  <c r="V31" i="7"/>
  <c r="P20" i="7" l="1"/>
  <c r="P27" i="7" s="1"/>
  <c r="Q27" i="7"/>
  <c r="V24" i="7"/>
  <c r="X24" i="7"/>
  <c r="V55" i="7"/>
  <c r="V71" i="7"/>
  <c r="V57" i="7"/>
  <c r="V81" i="7"/>
  <c r="V58" i="7"/>
  <c r="V60" i="7"/>
  <c r="X92" i="7"/>
  <c r="V79" i="7"/>
  <c r="V88" i="7"/>
  <c r="V59" i="7"/>
  <c r="V66" i="7"/>
  <c r="X81" i="7"/>
  <c r="X47" i="7"/>
  <c r="V47" i="7"/>
  <c r="V70" i="7"/>
  <c r="V78" i="7"/>
  <c r="V80" i="7"/>
  <c r="V82" i="7"/>
  <c r="V90" i="7"/>
  <c r="V92" i="7"/>
  <c r="V43" i="7"/>
  <c r="V56" i="7"/>
  <c r="Q16" i="7"/>
  <c r="X70" i="7"/>
  <c r="X13" i="7"/>
  <c r="X59" i="7"/>
  <c r="V35" i="7"/>
  <c r="V33" i="7"/>
  <c r="V34" i="7"/>
  <c r="V32" i="7"/>
  <c r="V36" i="7"/>
  <c r="V20" i="7"/>
  <c r="V14" i="7"/>
  <c r="X35" i="7"/>
  <c r="V77" i="7" l="1"/>
  <c r="X49" i="7"/>
  <c r="X72" i="7"/>
  <c r="X94" i="7"/>
  <c r="X26" i="7"/>
  <c r="P16" i="7"/>
  <c r="X61" i="7" s="1"/>
  <c r="X37" i="7" l="1"/>
  <c r="X83" i="7"/>
  <c r="X15" i="7"/>
</calcChain>
</file>

<file path=xl/sharedStrings.xml><?xml version="1.0" encoding="utf-8"?>
<sst xmlns="http://schemas.openxmlformats.org/spreadsheetml/2006/main" count="609" uniqueCount="236">
  <si>
    <t>Level</t>
  </si>
  <si>
    <t>Semester</t>
  </si>
  <si>
    <t>No.</t>
  </si>
  <si>
    <t>Module Code</t>
  </si>
  <si>
    <t>Module Name in English</t>
  </si>
  <si>
    <t>اسم المادة الدراسية</t>
  </si>
  <si>
    <t>Language</t>
  </si>
  <si>
    <t>SSWL (hr/w)</t>
  </si>
  <si>
    <t>CL (hr/w)</t>
  </si>
  <si>
    <t>Lect (hr/w</t>
  </si>
  <si>
    <t>Lab (hr/w)</t>
  </si>
  <si>
    <t>Pr (hr/w)</t>
  </si>
  <si>
    <t>Tut (hr/w)</t>
  </si>
  <si>
    <t>Semn (hr/w)</t>
  </si>
  <si>
    <t>Exam hr/sem</t>
  </si>
  <si>
    <t>SSWL</t>
  </si>
  <si>
    <t>USSWL</t>
  </si>
  <si>
    <t>SWL</t>
  </si>
  <si>
    <t>hr/sem</t>
  </si>
  <si>
    <t>ECTS</t>
  </si>
  <si>
    <t>Module Type</t>
  </si>
  <si>
    <t>Prerequisite Module(s) Code</t>
  </si>
  <si>
    <t>UGI</t>
  </si>
  <si>
    <t>One</t>
  </si>
  <si>
    <t>Two</t>
  </si>
  <si>
    <t>English</t>
  </si>
  <si>
    <t>Total</t>
  </si>
  <si>
    <t>Note: The student should complete 4 weeks of Summer Internships to fullfil the requirements of the Bachelor of Science degree</t>
  </si>
  <si>
    <t>Structured SWL (hr/w) type</t>
  </si>
  <si>
    <t>CL</t>
  </si>
  <si>
    <t>Lab</t>
  </si>
  <si>
    <t>Pr</t>
  </si>
  <si>
    <t>Tut</t>
  </si>
  <si>
    <t>Class Lecture</t>
  </si>
  <si>
    <t>Laboratory</t>
  </si>
  <si>
    <t>Practical Training</t>
  </si>
  <si>
    <t>Tutorial</t>
  </si>
  <si>
    <t>Module type</t>
  </si>
  <si>
    <t>B</t>
  </si>
  <si>
    <t>C</t>
  </si>
  <si>
    <t>S</t>
  </si>
  <si>
    <t>E</t>
  </si>
  <si>
    <t>Basic learning activities</t>
  </si>
  <si>
    <t>Core learning activity</t>
  </si>
  <si>
    <t>Suport or related learning activity</t>
  </si>
  <si>
    <t>Elective learning activity</t>
  </si>
  <si>
    <t>Student Workload</t>
  </si>
  <si>
    <t>Structured SWL</t>
  </si>
  <si>
    <t>Unstructured SWL</t>
  </si>
  <si>
    <t>SWL:</t>
  </si>
  <si>
    <t>SSWL:</t>
  </si>
  <si>
    <t>USSWL:</t>
  </si>
  <si>
    <t>Lect Semn</t>
  </si>
  <si>
    <t>Online lecture Seminar</t>
  </si>
  <si>
    <t>Program Curriculum (2023 - 2024)</t>
  </si>
  <si>
    <t>أربع سنوات (ثمانية فصول دراسية) - ٢٤٠ وحدة اوربية - كل وحدة اوربية = ٢٥ ساعة</t>
  </si>
  <si>
    <t>University of Diyala</t>
  </si>
  <si>
    <t>جامعة ديالى</t>
  </si>
  <si>
    <t>Human Rights and Democracy</t>
  </si>
  <si>
    <t>Arabic</t>
  </si>
  <si>
    <t>Basic</t>
  </si>
  <si>
    <t>Core</t>
  </si>
  <si>
    <t>Support</t>
  </si>
  <si>
    <t>Four years (Eight Semesters) - 240 ECTS credits - 1 ECTS = 25hr</t>
  </si>
  <si>
    <t>hr/Week</t>
  </si>
  <si>
    <t xml:space="preserve">SSWL </t>
  </si>
  <si>
    <t>Hr/Week</t>
  </si>
  <si>
    <t xml:space="preserve">USSWL </t>
  </si>
  <si>
    <t xml:space="preserve">Total </t>
  </si>
  <si>
    <t>No of Weeks</t>
  </si>
  <si>
    <t>Checking</t>
  </si>
  <si>
    <t>No of ECTS</t>
  </si>
  <si>
    <t>Arabic Language</t>
  </si>
  <si>
    <t>UD01</t>
  </si>
  <si>
    <t>UD02</t>
  </si>
  <si>
    <t>UD04</t>
  </si>
  <si>
    <t>Engineering Analysis</t>
  </si>
  <si>
    <t>مستوى البكالوريوس (الدورة الأولى) - بكالوريوس مع مرتبة الشرف في هندسة المواد</t>
  </si>
  <si>
    <t>المنهاج الدراسي للعام (2023 - 2024)</t>
  </si>
  <si>
    <t>MATE101</t>
  </si>
  <si>
    <t>Principles of Materials Science-I</t>
  </si>
  <si>
    <t>مبادئ علم المواد- I</t>
  </si>
  <si>
    <t>E101</t>
  </si>
  <si>
    <t>Mathematics-I</t>
  </si>
  <si>
    <t xml:space="preserve">الرياضيات-I </t>
  </si>
  <si>
    <t>MATE103</t>
  </si>
  <si>
    <t>Material Chemistry</t>
  </si>
  <si>
    <t>كيمياء المواد</t>
  </si>
  <si>
    <t>UD03</t>
  </si>
  <si>
    <t>اللغة الإنكليزية</t>
  </si>
  <si>
    <t>MATE104</t>
  </si>
  <si>
    <t>Workshop</t>
  </si>
  <si>
    <t>الورش</t>
  </si>
  <si>
    <t>Bachelor's level (First cycle) - Honors Bachelor Degree in Materilas Enigineering</t>
  </si>
  <si>
    <t>MATE102</t>
  </si>
  <si>
    <t>Principles of Materials Science- II</t>
  </si>
  <si>
    <t>مبادئ علم المواد- II</t>
  </si>
  <si>
    <t>E102</t>
  </si>
  <si>
    <t>Mathematics-II</t>
  </si>
  <si>
    <t xml:space="preserve">الرياضيات-II </t>
  </si>
  <si>
    <t>MATE105</t>
  </si>
  <si>
    <t>Engineering Mechanics/ Static and Dynamic</t>
  </si>
  <si>
    <t>الميكانيك الهندسي/ علم السكون وعلم الحركة</t>
  </si>
  <si>
    <t>MATE106</t>
  </si>
  <si>
    <t>Materials Physics</t>
  </si>
  <si>
    <t>فيزياء المواد</t>
  </si>
  <si>
    <t>MATE107</t>
  </si>
  <si>
    <t>Engineering Drawing</t>
  </si>
  <si>
    <t>الرسم الهندسي</t>
  </si>
  <si>
    <t xml:space="preserve">اللغة العربية </t>
  </si>
  <si>
    <t>ديمقراطية وحقوق الإنسان</t>
  </si>
  <si>
    <t>Three</t>
  </si>
  <si>
    <t>Four</t>
  </si>
  <si>
    <t>Five</t>
  </si>
  <si>
    <t>Six</t>
  </si>
  <si>
    <t>Seven</t>
  </si>
  <si>
    <t>Eight</t>
  </si>
  <si>
    <t>Applied Mathematic -I</t>
  </si>
  <si>
    <t>الرياضيات التطبيقية I</t>
  </si>
  <si>
    <t xml:space="preserve">Metallurgical Engineering </t>
  </si>
  <si>
    <t>هندسة المعادن</t>
  </si>
  <si>
    <t>Ceramic Engineering</t>
  </si>
  <si>
    <t>هندسة السيراميك</t>
  </si>
  <si>
    <t>Manufacturing Processes -I</t>
  </si>
  <si>
    <t>طرق التصنيع I</t>
  </si>
  <si>
    <t>Strength of Materials -I</t>
  </si>
  <si>
    <t>مقاومة المواد I</t>
  </si>
  <si>
    <t>Thermo Dynamics</t>
  </si>
  <si>
    <t>الديناميكا الحرارية</t>
  </si>
  <si>
    <t>Applied Mathematic -II</t>
  </si>
  <si>
    <t>الرياضيات التطبيقية -II</t>
  </si>
  <si>
    <t>Electrical Engineering</t>
  </si>
  <si>
    <t>هندسة كهربائية</t>
  </si>
  <si>
    <t>Manufacturing Processes -II</t>
  </si>
  <si>
    <t>طرق التصنيع -II</t>
  </si>
  <si>
    <t>Strength of Materials -II</t>
  </si>
  <si>
    <t>مقاومة مواد -II</t>
  </si>
  <si>
    <t xml:space="preserve">انتقال حرارة و موائع </t>
  </si>
  <si>
    <t>تحليلات هندسية</t>
  </si>
  <si>
    <t>Phase Transformation</t>
  </si>
  <si>
    <t xml:space="preserve">التحولات الطورية </t>
  </si>
  <si>
    <t>Nano Technology</t>
  </si>
  <si>
    <t>تقنيات النانو</t>
  </si>
  <si>
    <t>مواد بوليمرية</t>
  </si>
  <si>
    <t>Powder technology</t>
  </si>
  <si>
    <t>تكنولوجيا المساحيق</t>
  </si>
  <si>
    <t>Materials Extraction</t>
  </si>
  <si>
    <t>استخلاص المواد</t>
  </si>
  <si>
    <t>Materials insepction and chracterization</t>
  </si>
  <si>
    <t xml:space="preserve">فحص و توصيف المواد </t>
  </si>
  <si>
    <t>Numerical analysis</t>
  </si>
  <si>
    <t xml:space="preserve">تحليلات عددية </t>
  </si>
  <si>
    <t>Casting and Welding Metallurgy</t>
  </si>
  <si>
    <t xml:space="preserve">ميتالورجيا اللحام والسباكة </t>
  </si>
  <si>
    <t>Heat Treatment</t>
  </si>
  <si>
    <t xml:space="preserve">المعاملات الحرارية </t>
  </si>
  <si>
    <t xml:space="preserve">Plasticity and metal formaing </t>
  </si>
  <si>
    <t xml:space="preserve">لدونة وتشكيل المعادن </t>
  </si>
  <si>
    <t xml:space="preserve">Corrosion Engineering </t>
  </si>
  <si>
    <t xml:space="preserve">هندسة التاكل </t>
  </si>
  <si>
    <t>Electrical and Electroinc Materials</t>
  </si>
  <si>
    <t xml:space="preserve">مواد كهربائية واليكترونية </t>
  </si>
  <si>
    <t>Composite Materials -I</t>
  </si>
  <si>
    <t xml:space="preserve">مواد مركبة </t>
  </si>
  <si>
    <t>Biomaterials</t>
  </si>
  <si>
    <t>المواد الطبية</t>
  </si>
  <si>
    <t>اختيار وتصميم المواد-I</t>
  </si>
  <si>
    <t>Statistic and Probability</t>
  </si>
  <si>
    <t>الاحصاء والاحتمالية</t>
  </si>
  <si>
    <t xml:space="preserve">Industrial and Economic Engineering </t>
  </si>
  <si>
    <t>الهندسة الصناعية والاقتصاد الهندسي</t>
  </si>
  <si>
    <t>Surface Engieering</t>
  </si>
  <si>
    <t>هندسة الاسطح</t>
  </si>
  <si>
    <t>اختيار وتصميم المواد -II</t>
  </si>
  <si>
    <t>سلوك ميكانيكي للمواد</t>
  </si>
  <si>
    <t>English Language</t>
  </si>
  <si>
    <t>MATE201</t>
  </si>
  <si>
    <t>MATE205</t>
  </si>
  <si>
    <t>MATE206</t>
  </si>
  <si>
    <t>MATE207</t>
  </si>
  <si>
    <t>MATE203</t>
  </si>
  <si>
    <t>MATE208</t>
  </si>
  <si>
    <t>MATE202</t>
  </si>
  <si>
    <t>MATE209</t>
  </si>
  <si>
    <t>MATE211</t>
  </si>
  <si>
    <t>MATE204</t>
  </si>
  <si>
    <t>MATE212</t>
  </si>
  <si>
    <t>Heat Transfer and Fluids</t>
  </si>
  <si>
    <t>Extinct Ba'ath Party Crimes</t>
  </si>
  <si>
    <t>UGII</t>
  </si>
  <si>
    <t>Polymer materierals</t>
  </si>
  <si>
    <t>حاسوب-I</t>
  </si>
  <si>
    <t>Computer-I</t>
  </si>
  <si>
    <t>UD05</t>
  </si>
  <si>
    <t>جرائم نضام البعث في العراق</t>
  </si>
  <si>
    <t>UD23</t>
  </si>
  <si>
    <t>Computer II</t>
  </si>
  <si>
    <t>حاسوب -II</t>
  </si>
  <si>
    <t>UD21</t>
  </si>
  <si>
    <t>English Language  2</t>
  </si>
  <si>
    <t xml:space="preserve">اللغة الإنكليزية2  </t>
  </si>
  <si>
    <t>لغة عربية 2</t>
  </si>
  <si>
    <t>Arabic language 2</t>
  </si>
  <si>
    <t>UD22</t>
  </si>
  <si>
    <t>MATE 301</t>
  </si>
  <si>
    <t>MATE302</t>
  </si>
  <si>
    <t>MATE303</t>
  </si>
  <si>
    <t>MATE304</t>
  </si>
  <si>
    <t>MATE305</t>
  </si>
  <si>
    <t>MATE306</t>
  </si>
  <si>
    <t>MATE307</t>
  </si>
  <si>
    <t>MATE308</t>
  </si>
  <si>
    <t>MATE309</t>
  </si>
  <si>
    <t>MATE310</t>
  </si>
  <si>
    <t>MATE311</t>
  </si>
  <si>
    <t>MATE312</t>
  </si>
  <si>
    <t>MATE202+E102</t>
  </si>
  <si>
    <t>MATE401</t>
  </si>
  <si>
    <t>MATE404</t>
  </si>
  <si>
    <t>MAETE406</t>
  </si>
  <si>
    <t>MATE407</t>
  </si>
  <si>
    <t>MATE409</t>
  </si>
  <si>
    <t>MATE410</t>
  </si>
  <si>
    <t>MATE405</t>
  </si>
  <si>
    <t>MATE408</t>
  </si>
  <si>
    <t>MATE411</t>
  </si>
  <si>
    <t>Mechanical behaviour of Materialsnic</t>
  </si>
  <si>
    <t>E401</t>
  </si>
  <si>
    <t>E402</t>
  </si>
  <si>
    <t xml:space="preserve">مشروع التخرج </t>
  </si>
  <si>
    <t xml:space="preserve">اخلاقيات المهنة الهندسية </t>
  </si>
  <si>
    <t xml:space="preserve"> Engineering profession Ethics</t>
  </si>
  <si>
    <t xml:space="preserve">Graduation Project </t>
  </si>
  <si>
    <t>Selection and Design of Engineering Materials II</t>
  </si>
  <si>
    <t>Selection and Design of Engineering Materials I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</si>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</sst>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FF00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b/>
      <sz val="9.5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98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wrapText="1"/>
    </xf>
    <xf numFmtId="0" fontId="1" fillId="0" borderId="8" xfId="0" applyFont="1" applyBorder="1"/>
    <xf numFmtId="0" fontId="1" fillId="0" borderId="9" xfId="0" applyFont="1" applyBorder="1"/>
    <xf numFmtId="0" fontId="1" fillId="9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9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0" fontId="2" fillId="10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12" borderId="1" xfId="0" applyFont="1" applyFill="1" applyBorder="1" applyAlignment="1">
      <alignment horizontal="center" vertical="center" wrapText="1"/>
    </xf>
    <xf numFmtId="0" fontId="2" fillId="1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13" borderId="5" xfId="0" applyFont="1" applyFill="1" applyBorder="1" applyAlignment="1">
      <alignment horizontal="center" vertical="center"/>
    </xf>
    <xf numFmtId="0" fontId="2" fillId="13" borderId="14" xfId="0" applyFont="1" applyFill="1" applyBorder="1" applyAlignment="1">
      <alignment horizontal="center" vertical="center" wrapText="1"/>
    </xf>
    <xf numFmtId="0" fontId="1" fillId="0" borderId="13" xfId="0" applyFont="1" applyBorder="1"/>
    <xf numFmtId="0" fontId="1" fillId="0" borderId="15" xfId="0" applyFont="1" applyBorder="1" applyAlignment="1">
      <alignment vertical="center"/>
    </xf>
    <xf numFmtId="0" fontId="1" fillId="0" borderId="12" xfId="0" applyFont="1" applyBorder="1" applyAlignment="1">
      <alignment horizontal="center"/>
    </xf>
    <xf numFmtId="0" fontId="2" fillId="5" borderId="3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164" fontId="2" fillId="12" borderId="6" xfId="0" applyNumberFormat="1" applyFont="1" applyFill="1" applyBorder="1" applyAlignment="1">
      <alignment horizontal="center" vertical="center"/>
    </xf>
    <xf numFmtId="0" fontId="2" fillId="11" borderId="18" xfId="0" applyFont="1" applyFill="1" applyBorder="1"/>
    <xf numFmtId="0" fontId="2" fillId="11" borderId="18" xfId="0" applyFont="1" applyFill="1" applyBorder="1" applyAlignment="1">
      <alignment horizontal="center"/>
    </xf>
    <xf numFmtId="0" fontId="2" fillId="0" borderId="25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1" fillId="0" borderId="27" xfId="0" applyFont="1" applyBorder="1" applyAlignment="1">
      <alignment horizontal="center"/>
    </xf>
    <xf numFmtId="0" fontId="2" fillId="12" borderId="8" xfId="0" applyFont="1" applyFill="1" applyBorder="1" applyAlignment="1">
      <alignment horizontal="center" vertical="center" wrapText="1"/>
    </xf>
    <xf numFmtId="2" fontId="2" fillId="12" borderId="9" xfId="0" applyNumberFormat="1" applyFont="1" applyFill="1" applyBorder="1" applyAlignment="1">
      <alignment horizontal="center" vertical="center"/>
    </xf>
    <xf numFmtId="0" fontId="2" fillId="12" borderId="9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/>
    <xf numFmtId="0" fontId="1" fillId="0" borderId="15" xfId="0" applyFont="1" applyBorder="1"/>
    <xf numFmtId="0" fontId="2" fillId="0" borderId="15" xfId="0" applyFont="1" applyBorder="1" applyAlignment="1">
      <alignment vertical="center"/>
    </xf>
    <xf numFmtId="0" fontId="1" fillId="9" borderId="6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33" xfId="0" applyFont="1" applyBorder="1" applyAlignment="1">
      <alignment vertical="center"/>
    </xf>
    <xf numFmtId="164" fontId="4" fillId="0" borderId="28" xfId="0" applyNumberFormat="1" applyFont="1" applyBorder="1" applyAlignment="1">
      <alignment horizontal="center" vertical="center"/>
    </xf>
    <xf numFmtId="164" fontId="4" fillId="0" borderId="29" xfId="0" applyNumberFormat="1" applyFont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/>
    </xf>
    <xf numFmtId="0" fontId="2" fillId="9" borderId="11" xfId="0" applyFont="1" applyFill="1" applyBorder="1" applyAlignment="1">
      <alignment horizontal="center" vertical="center" wrapText="1"/>
    </xf>
    <xf numFmtId="0" fontId="2" fillId="13" borderId="28" xfId="0" applyFont="1" applyFill="1" applyBorder="1" applyAlignment="1">
      <alignment horizontal="center" vertical="center"/>
    </xf>
    <xf numFmtId="0" fontId="2" fillId="13" borderId="28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1" fillId="13" borderId="13" xfId="0" applyFont="1" applyFill="1" applyBorder="1" applyAlignment="1">
      <alignment horizontal="center"/>
    </xf>
    <xf numFmtId="0" fontId="2" fillId="13" borderId="1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2" fillId="13" borderId="6" xfId="0" applyFont="1" applyFill="1" applyBorder="1" applyAlignment="1">
      <alignment horizontal="center" vertical="center"/>
    </xf>
    <xf numFmtId="0" fontId="2" fillId="13" borderId="0" xfId="0" applyFont="1" applyFill="1" applyAlignment="1">
      <alignment vertical="center"/>
    </xf>
    <xf numFmtId="0" fontId="2" fillId="13" borderId="8" xfId="0" applyFont="1" applyFill="1" applyBorder="1" applyAlignment="1">
      <alignment horizontal="center" vertical="center" wrapText="1"/>
    </xf>
    <xf numFmtId="0" fontId="2" fillId="13" borderId="11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2" fillId="13" borderId="6" xfId="0" applyFont="1" applyFill="1" applyBorder="1" applyAlignment="1">
      <alignment horizontal="center" vertical="center" wrapText="1"/>
    </xf>
    <xf numFmtId="0" fontId="2" fillId="13" borderId="0" xfId="0" applyFont="1" applyFill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/>
    </xf>
    <xf numFmtId="0" fontId="2" fillId="11" borderId="28" xfId="0" applyFont="1" applyFill="1" applyBorder="1" applyAlignment="1">
      <alignment horizontal="center" vertical="center"/>
    </xf>
    <xf numFmtId="0" fontId="2" fillId="11" borderId="1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2" fillId="11" borderId="0" xfId="0" applyFont="1" applyFill="1" applyAlignment="1">
      <alignment vertical="center"/>
    </xf>
    <xf numFmtId="0" fontId="2" fillId="11" borderId="8" xfId="0" applyFont="1" applyFill="1" applyBorder="1" applyAlignment="1">
      <alignment horizontal="center" vertical="center" wrapText="1"/>
    </xf>
    <xf numFmtId="0" fontId="2" fillId="11" borderId="28" xfId="0" applyFont="1" applyFill="1" applyBorder="1" applyAlignment="1">
      <alignment horizontal="center" vertical="center" wrapText="1"/>
    </xf>
    <xf numFmtId="0" fontId="2" fillId="11" borderId="1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2" fillId="11" borderId="6" xfId="0" applyFont="1" applyFill="1" applyBorder="1" applyAlignment="1">
      <alignment horizontal="center" vertical="center" wrapText="1"/>
    </xf>
    <xf numFmtId="0" fontId="2" fillId="11" borderId="0" xfId="0" applyFont="1" applyFill="1" applyAlignment="1">
      <alignment horizontal="center" vertical="center" wrapText="1"/>
    </xf>
    <xf numFmtId="0" fontId="2" fillId="12" borderId="0" xfId="0" applyFont="1" applyFill="1" applyAlignment="1">
      <alignment horizontal="center" vertical="center" wrapText="1"/>
    </xf>
    <xf numFmtId="164" fontId="2" fillId="12" borderId="0" xfId="0" applyNumberFormat="1" applyFont="1" applyFill="1" applyAlignment="1">
      <alignment horizontal="center" vertical="center"/>
    </xf>
    <xf numFmtId="0" fontId="2" fillId="12" borderId="15" xfId="0" applyFont="1" applyFill="1" applyBorder="1" applyAlignment="1">
      <alignment horizontal="center" vertical="center"/>
    </xf>
    <xf numFmtId="2" fontId="2" fillId="12" borderId="0" xfId="0" applyNumberFormat="1" applyFont="1" applyFill="1" applyAlignment="1">
      <alignment horizontal="center" vertical="center"/>
    </xf>
    <xf numFmtId="0" fontId="2" fillId="12" borderId="0" xfId="0" applyFont="1" applyFill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6" fillId="0" borderId="1" xfId="0" applyFont="1" applyBorder="1" applyAlignment="1">
      <alignment vertical="center" readingOrder="2"/>
    </xf>
    <xf numFmtId="0" fontId="6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readingOrder="1"/>
    </xf>
    <xf numFmtId="0" fontId="6" fillId="0" borderId="6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1" xfId="0" applyFont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0" fontId="8" fillId="6" borderId="22" xfId="0" applyFont="1" applyFill="1" applyBorder="1" applyAlignment="1">
      <alignment vertical="center"/>
    </xf>
    <xf numFmtId="0" fontId="7" fillId="0" borderId="17" xfId="0" applyFont="1" applyBorder="1" applyAlignment="1">
      <alignment horizontal="center" vertical="center"/>
    </xf>
    <xf numFmtId="0" fontId="6" fillId="0" borderId="34" xfId="0" applyFont="1" applyBorder="1" applyAlignment="1">
      <alignment vertical="center"/>
    </xf>
    <xf numFmtId="0" fontId="6" fillId="0" borderId="35" xfId="0" applyFont="1" applyBorder="1" applyAlignment="1">
      <alignment vertical="center"/>
    </xf>
    <xf numFmtId="0" fontId="6" fillId="0" borderId="36" xfId="0" applyFont="1" applyBorder="1" applyAlignment="1">
      <alignment vertical="center"/>
    </xf>
    <xf numFmtId="0" fontId="6" fillId="0" borderId="18" xfId="0" applyFont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vertical="center"/>
    </xf>
    <xf numFmtId="0" fontId="6" fillId="6" borderId="6" xfId="0" applyFont="1" applyFill="1" applyBorder="1" applyAlignment="1">
      <alignment vertical="center"/>
    </xf>
    <xf numFmtId="0" fontId="6" fillId="14" borderId="16" xfId="0" applyFont="1" applyFill="1" applyBorder="1" applyAlignment="1">
      <alignment horizontal="center" vertical="center"/>
    </xf>
    <xf numFmtId="0" fontId="7" fillId="14" borderId="16" xfId="0" applyFont="1" applyFill="1" applyBorder="1" applyAlignment="1">
      <alignment horizontal="center" vertical="center"/>
    </xf>
    <xf numFmtId="0" fontId="6" fillId="14" borderId="16" xfId="0" applyFont="1" applyFill="1" applyBorder="1" applyAlignment="1">
      <alignment vertical="center"/>
    </xf>
    <xf numFmtId="0" fontId="6" fillId="14" borderId="17" xfId="0" applyFont="1" applyFill="1" applyBorder="1" applyAlignment="1">
      <alignment vertical="center"/>
    </xf>
    <xf numFmtId="0" fontId="6" fillId="14" borderId="1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/>
    </xf>
    <xf numFmtId="0" fontId="6" fillId="14" borderId="1" xfId="0" applyFont="1" applyFill="1" applyBorder="1" applyAlignment="1">
      <alignment vertical="center" readingOrder="1"/>
    </xf>
    <xf numFmtId="0" fontId="6" fillId="14" borderId="1" xfId="0" applyFont="1" applyFill="1" applyBorder="1" applyAlignment="1">
      <alignment vertical="center" readingOrder="2"/>
    </xf>
    <xf numFmtId="0" fontId="6" fillId="14" borderId="6" xfId="0" applyFont="1" applyFill="1" applyBorder="1" applyAlignment="1">
      <alignment vertical="center"/>
    </xf>
    <xf numFmtId="0" fontId="6" fillId="14" borderId="1" xfId="0" applyFont="1" applyFill="1" applyBorder="1" applyAlignment="1">
      <alignment vertical="center"/>
    </xf>
    <xf numFmtId="0" fontId="8" fillId="14" borderId="0" xfId="0" applyFont="1" applyFill="1"/>
    <xf numFmtId="0" fontId="8" fillId="14" borderId="6" xfId="0" applyFont="1" applyFill="1" applyBorder="1" applyAlignment="1">
      <alignment vertical="center"/>
    </xf>
    <xf numFmtId="0" fontId="6" fillId="14" borderId="21" xfId="0" applyFont="1" applyFill="1" applyBorder="1" applyAlignment="1">
      <alignment vertical="center"/>
    </xf>
    <xf numFmtId="0" fontId="6" fillId="14" borderId="21" xfId="0" applyFont="1" applyFill="1" applyBorder="1" applyAlignment="1">
      <alignment horizontal="center" vertical="center"/>
    </xf>
    <xf numFmtId="0" fontId="8" fillId="14" borderId="22" xfId="0" applyFont="1" applyFill="1" applyBorder="1" applyAlignment="1">
      <alignment vertical="center"/>
    </xf>
    <xf numFmtId="0" fontId="6" fillId="14" borderId="3" xfId="0" applyFont="1" applyFill="1" applyBorder="1" applyAlignment="1">
      <alignment horizontal="center" vertical="center"/>
    </xf>
    <xf numFmtId="0" fontId="6" fillId="14" borderId="8" xfId="0" applyFont="1" applyFill="1" applyBorder="1" applyAlignment="1">
      <alignment horizontal="center" vertical="center" wrapText="1"/>
    </xf>
    <xf numFmtId="0" fontId="7" fillId="14" borderId="17" xfId="0" applyFont="1" applyFill="1" applyBorder="1" applyAlignment="1">
      <alignment horizontal="center" vertical="center"/>
    </xf>
    <xf numFmtId="0" fontId="6" fillId="14" borderId="34" xfId="0" applyFont="1" applyFill="1" applyBorder="1" applyAlignment="1">
      <alignment vertical="center"/>
    </xf>
    <xf numFmtId="0" fontId="6" fillId="14" borderId="35" xfId="0" applyFont="1" applyFill="1" applyBorder="1" applyAlignment="1">
      <alignment vertical="center"/>
    </xf>
    <xf numFmtId="0" fontId="6" fillId="14" borderId="36" xfId="0" applyFont="1" applyFill="1" applyBorder="1" applyAlignment="1">
      <alignment vertical="center"/>
    </xf>
    <xf numFmtId="0" fontId="6" fillId="14" borderId="18" xfId="0" applyFont="1" applyFill="1" applyBorder="1" applyAlignment="1">
      <alignment horizontal="center" vertical="center"/>
    </xf>
    <xf numFmtId="0" fontId="6" fillId="14" borderId="11" xfId="0" applyFont="1" applyFill="1" applyBorder="1" applyAlignment="1">
      <alignment vertical="center"/>
    </xf>
    <xf numFmtId="0" fontId="6" fillId="5" borderId="3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9" fillId="0" borderId="0" xfId="0" applyFont="1"/>
    <xf numFmtId="0" fontId="6" fillId="11" borderId="3" xfId="0" applyFont="1" applyFill="1" applyBorder="1" applyAlignment="1">
      <alignment horizontal="center" vertical="center"/>
    </xf>
    <xf numFmtId="0" fontId="6" fillId="11" borderId="8" xfId="0" applyFont="1" applyFill="1" applyBorder="1" applyAlignment="1">
      <alignment horizontal="center" vertical="center" wrapText="1"/>
    </xf>
    <xf numFmtId="0" fontId="10" fillId="0" borderId="0" xfId="0" applyFont="1"/>
    <xf numFmtId="0" fontId="2" fillId="9" borderId="16" xfId="0" applyFont="1" applyFill="1" applyBorder="1" applyAlignment="1">
      <alignment horizontal="center" vertical="center"/>
    </xf>
    <xf numFmtId="0" fontId="2" fillId="9" borderId="2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8" fillId="14" borderId="12" xfId="0" applyFont="1" applyFill="1" applyBorder="1" applyAlignment="1">
      <alignment horizontal="center" vertical="center"/>
    </xf>
    <xf numFmtId="0" fontId="8" fillId="14" borderId="14" xfId="0" applyFont="1" applyFill="1" applyBorder="1" applyAlignment="1">
      <alignment horizontal="center" vertical="center"/>
    </xf>
    <xf numFmtId="0" fontId="8" fillId="14" borderId="5" xfId="0" applyFont="1" applyFill="1" applyBorder="1" applyAlignment="1">
      <alignment horizontal="center" vertical="center"/>
    </xf>
    <xf numFmtId="0" fontId="6" fillId="14" borderId="24" xfId="0" applyFont="1" applyFill="1" applyBorder="1" applyAlignment="1">
      <alignment horizontal="center" vertical="center"/>
    </xf>
    <xf numFmtId="0" fontId="6" fillId="14" borderId="5" xfId="0" applyFont="1" applyFill="1" applyBorder="1" applyAlignment="1">
      <alignment horizontal="center" vertical="center"/>
    </xf>
    <xf numFmtId="0" fontId="6" fillId="14" borderId="7" xfId="0" applyFont="1" applyFill="1" applyBorder="1" applyAlignment="1">
      <alignment horizontal="center" vertical="center"/>
    </xf>
    <xf numFmtId="0" fontId="8" fillId="14" borderId="21" xfId="0" applyFont="1" applyFill="1" applyBorder="1" applyAlignment="1">
      <alignment horizontal="center"/>
    </xf>
    <xf numFmtId="0" fontId="8" fillId="14" borderId="22" xfId="0" applyFont="1" applyFill="1" applyBorder="1" applyAlignment="1">
      <alignment horizontal="center"/>
    </xf>
    <xf numFmtId="0" fontId="6" fillId="14" borderId="2" xfId="0" applyFont="1" applyFill="1" applyBorder="1" applyAlignment="1">
      <alignment horizontal="center" vertical="center"/>
    </xf>
    <xf numFmtId="0" fontId="6" fillId="14" borderId="3" xfId="0" applyFont="1" applyFill="1" applyBorder="1" applyAlignment="1">
      <alignment horizontal="center" vertical="center"/>
    </xf>
    <xf numFmtId="0" fontId="6" fillId="14" borderId="8" xfId="0" applyFont="1" applyFill="1" applyBorder="1" applyAlignment="1">
      <alignment horizontal="center" vertical="center"/>
    </xf>
    <xf numFmtId="0" fontId="6" fillId="14" borderId="3" xfId="0" applyFont="1" applyFill="1" applyBorder="1" applyAlignment="1">
      <alignment horizontal="center" vertical="center" wrapText="1"/>
    </xf>
    <xf numFmtId="0" fontId="6" fillId="14" borderId="8" xfId="0" applyFont="1" applyFill="1" applyBorder="1" applyAlignment="1">
      <alignment horizontal="center" vertical="center" wrapText="1"/>
    </xf>
    <xf numFmtId="0" fontId="6" fillId="14" borderId="4" xfId="0" applyFont="1" applyFill="1" applyBorder="1" applyAlignment="1">
      <alignment horizontal="center" vertical="center" wrapText="1"/>
    </xf>
    <xf numFmtId="0" fontId="6" fillId="14" borderId="9" xfId="0" applyFont="1" applyFill="1" applyBorder="1" applyAlignment="1">
      <alignment horizontal="center" vertical="center" wrapText="1"/>
    </xf>
    <xf numFmtId="0" fontId="8" fillId="14" borderId="5" xfId="0" applyFont="1" applyFill="1" applyBorder="1" applyAlignment="1">
      <alignment horizontal="center"/>
    </xf>
    <xf numFmtId="0" fontId="8" fillId="14" borderId="1" xfId="0" applyFont="1" applyFill="1" applyBorder="1" applyAlignment="1">
      <alignment horizontal="center"/>
    </xf>
    <xf numFmtId="0" fontId="8" fillId="14" borderId="16" xfId="0" applyFont="1" applyFill="1" applyBorder="1" applyAlignment="1">
      <alignment horizontal="center"/>
    </xf>
    <xf numFmtId="0" fontId="8" fillId="14" borderId="6" xfId="0" applyFont="1" applyFill="1" applyBorder="1" applyAlignment="1">
      <alignment horizontal="center"/>
    </xf>
    <xf numFmtId="0" fontId="2" fillId="11" borderId="3" xfId="0" applyFont="1" applyFill="1" applyBorder="1" applyAlignment="1">
      <alignment horizontal="center" vertical="center"/>
    </xf>
    <xf numFmtId="0" fontId="2" fillId="11" borderId="8" xfId="0" applyFont="1" applyFill="1" applyBorder="1" applyAlignment="1">
      <alignment horizontal="center" vertical="center"/>
    </xf>
    <xf numFmtId="0" fontId="2" fillId="11" borderId="3" xfId="0" applyFont="1" applyFill="1" applyBorder="1" applyAlignment="1">
      <alignment horizontal="center" vertical="center" wrapText="1"/>
    </xf>
    <xf numFmtId="0" fontId="2" fillId="11" borderId="8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13" borderId="2" xfId="0" applyFont="1" applyFill="1" applyBorder="1" applyAlignment="1">
      <alignment horizontal="center" vertical="center"/>
    </xf>
    <xf numFmtId="0" fontId="2" fillId="13" borderId="7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 wrapText="1"/>
    </xf>
    <xf numFmtId="0" fontId="2" fillId="13" borderId="8" xfId="0" applyFont="1" applyFill="1" applyBorder="1" applyAlignment="1">
      <alignment horizontal="center" vertical="center" wrapText="1"/>
    </xf>
    <xf numFmtId="0" fontId="2" fillId="13" borderId="4" xfId="0" applyFont="1" applyFill="1" applyBorder="1" applyAlignment="1">
      <alignment horizontal="center" vertical="center" wrapText="1"/>
    </xf>
    <xf numFmtId="0" fontId="2" fillId="13" borderId="9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2" fillId="11" borderId="4" xfId="0" applyFont="1" applyFill="1" applyBorder="1" applyAlignment="1">
      <alignment horizontal="center" vertical="center" wrapText="1"/>
    </xf>
    <xf numFmtId="0" fontId="2" fillId="11" borderId="9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6" fillId="11" borderId="2" xfId="0" applyFont="1" applyFill="1" applyBorder="1" applyAlignment="1">
      <alignment horizontal="center" vertical="center"/>
    </xf>
    <xf numFmtId="0" fontId="6" fillId="11" borderId="7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8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 wrapText="1"/>
    </xf>
    <xf numFmtId="0" fontId="6" fillId="11" borderId="8" xfId="0" applyFont="1" applyFill="1" applyBorder="1" applyAlignment="1">
      <alignment horizontal="center" vertical="center" wrapText="1"/>
    </xf>
    <xf numFmtId="0" fontId="6" fillId="11" borderId="4" xfId="0" applyFont="1" applyFill="1" applyBorder="1" applyAlignment="1">
      <alignment horizontal="center" vertical="center" wrapText="1"/>
    </xf>
    <xf numFmtId="0" fontId="6" fillId="11" borderId="9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2" fillId="5" borderId="2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3" fillId="2" borderId="5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89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02"/>
  <sheetViews>
    <sheetView tabSelected="1" topLeftCell="A84" zoomScale="70" zoomScaleNormal="70" workbookViewId="0">
      <selection activeCell="L91" sqref="L91"/>
    </sheetView>
  </sheetViews>
  <sheetFormatPr defaultColWidth="9.140625" defaultRowHeight="15" x14ac:dyDescent="0.25"/>
  <cols>
    <col min="1" max="2" width="9.140625" style="1"/>
    <col min="3" max="3" width="5.7109375" style="1" customWidth="1"/>
    <col min="4" max="4" width="21" style="1" customWidth="1"/>
    <col min="5" max="5" width="42.140625" style="1" bestFit="1" customWidth="1"/>
    <col min="6" max="6" width="27.7109375" style="1" customWidth="1"/>
    <col min="7" max="7" width="9.140625" style="1"/>
    <col min="8" max="10" width="9.140625" style="1" customWidth="1"/>
    <col min="11" max="11" width="6.42578125" style="1" customWidth="1"/>
    <col min="12" max="12" width="7" style="1" customWidth="1"/>
    <col min="13" max="14" width="9.140625" style="1" customWidth="1"/>
    <col min="15" max="19" width="9.140625" style="1"/>
    <col min="20" max="20" width="13" style="1" customWidth="1"/>
    <col min="21" max="21" width="6.42578125" style="1" customWidth="1"/>
    <col min="22" max="22" width="13" style="1" customWidth="1"/>
    <col min="23" max="23" width="12.5703125" style="1" customWidth="1"/>
    <col min="24" max="16384" width="9.140625" style="1"/>
  </cols>
  <sheetData>
    <row r="1" spans="1:25" ht="18" thickBot="1" x14ac:dyDescent="0.3">
      <c r="W1" s="62" t="s">
        <v>70</v>
      </c>
    </row>
    <row r="2" spans="1:25" ht="15.75" thickBot="1" x14ac:dyDescent="0.3">
      <c r="A2" s="209"/>
      <c r="B2" s="210"/>
      <c r="C2" s="210"/>
      <c r="D2" s="211" t="s">
        <v>56</v>
      </c>
      <c r="E2" s="211"/>
      <c r="F2" s="211"/>
      <c r="G2" s="211"/>
      <c r="H2" s="211"/>
      <c r="I2" s="212" t="s">
        <v>57</v>
      </c>
      <c r="J2" s="212"/>
      <c r="K2" s="212"/>
      <c r="L2" s="212"/>
      <c r="M2" s="212"/>
      <c r="N2" s="212"/>
      <c r="O2" s="212"/>
      <c r="P2" s="212"/>
      <c r="Q2" s="212"/>
      <c r="R2" s="212"/>
      <c r="S2" s="210"/>
      <c r="T2" s="213"/>
      <c r="U2" s="19"/>
      <c r="V2" s="19"/>
    </row>
    <row r="3" spans="1:25" ht="15.75" thickBot="1" x14ac:dyDescent="0.3">
      <c r="A3" s="174"/>
      <c r="B3" s="175"/>
      <c r="C3" s="175"/>
      <c r="D3" s="215" t="s">
        <v>93</v>
      </c>
      <c r="E3" s="215"/>
      <c r="F3" s="215"/>
      <c r="G3" s="215"/>
      <c r="H3" s="215"/>
      <c r="I3" s="216" t="s">
        <v>77</v>
      </c>
      <c r="J3" s="216"/>
      <c r="K3" s="216"/>
      <c r="L3" s="216"/>
      <c r="M3" s="216"/>
      <c r="N3" s="216"/>
      <c r="O3" s="216"/>
      <c r="P3" s="216"/>
      <c r="Q3" s="216"/>
      <c r="R3" s="216"/>
      <c r="S3" s="175"/>
      <c r="T3" s="177"/>
      <c r="U3" s="19"/>
      <c r="V3" s="47"/>
      <c r="W3" s="33" t="s">
        <v>69</v>
      </c>
      <c r="X3" s="34">
        <v>15</v>
      </c>
      <c r="Y3" s="48"/>
    </row>
    <row r="4" spans="1:25" x14ac:dyDescent="0.25">
      <c r="A4" s="174"/>
      <c r="B4" s="175"/>
      <c r="C4" s="175"/>
      <c r="D4" s="215" t="s">
        <v>63</v>
      </c>
      <c r="E4" s="215"/>
      <c r="F4" s="215"/>
      <c r="G4" s="215"/>
      <c r="H4" s="215"/>
      <c r="I4" s="216" t="s">
        <v>55</v>
      </c>
      <c r="J4" s="216"/>
      <c r="K4" s="216"/>
      <c r="L4" s="216"/>
      <c r="M4" s="216"/>
      <c r="N4" s="216"/>
      <c r="O4" s="216"/>
      <c r="P4" s="216"/>
      <c r="Q4" s="216"/>
      <c r="R4" s="216"/>
      <c r="S4" s="175"/>
      <c r="T4" s="214"/>
      <c r="U4" s="38"/>
      <c r="Y4" s="49"/>
    </row>
    <row r="5" spans="1:25" x14ac:dyDescent="0.25">
      <c r="A5" s="174"/>
      <c r="B5" s="175"/>
      <c r="C5" s="175"/>
      <c r="D5" s="215" t="s">
        <v>54</v>
      </c>
      <c r="E5" s="215"/>
      <c r="F5" s="215"/>
      <c r="G5" s="215"/>
      <c r="H5" s="215"/>
      <c r="I5" s="216" t="s">
        <v>78</v>
      </c>
      <c r="J5" s="216"/>
      <c r="K5" s="216"/>
      <c r="L5" s="216"/>
      <c r="M5" s="216"/>
      <c r="N5" s="216"/>
      <c r="O5" s="216"/>
      <c r="P5" s="216"/>
      <c r="Q5" s="216"/>
      <c r="R5" s="216"/>
      <c r="S5" s="175"/>
      <c r="T5" s="214"/>
      <c r="U5" s="22"/>
      <c r="V5" s="22"/>
      <c r="W5" s="12" t="s">
        <v>71</v>
      </c>
      <c r="X5" s="9"/>
      <c r="Y5" s="51"/>
    </row>
    <row r="6" spans="1:25" ht="14.45" thickBot="1" x14ac:dyDescent="0.3">
      <c r="A6" s="217"/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18"/>
      <c r="P6" s="218"/>
      <c r="Q6" s="218"/>
      <c r="R6" s="218"/>
      <c r="S6" s="218"/>
      <c r="T6" s="219"/>
      <c r="U6" s="22"/>
      <c r="V6" s="28"/>
      <c r="W6" s="12"/>
      <c r="X6" s="12" t="s">
        <v>1</v>
      </c>
      <c r="Y6" s="51">
        <v>1</v>
      </c>
    </row>
    <row r="7" spans="1:25" s="11" customFormat="1" x14ac:dyDescent="0.25">
      <c r="A7" s="220" t="s">
        <v>0</v>
      </c>
      <c r="B7" s="222" t="s">
        <v>1</v>
      </c>
      <c r="C7" s="222" t="s">
        <v>2</v>
      </c>
      <c r="D7" s="224" t="s">
        <v>3</v>
      </c>
      <c r="E7" s="222" t="s">
        <v>4</v>
      </c>
      <c r="F7" s="222" t="s">
        <v>5</v>
      </c>
      <c r="G7" s="222" t="s">
        <v>6</v>
      </c>
      <c r="H7" s="222" t="s">
        <v>7</v>
      </c>
      <c r="I7" s="222"/>
      <c r="J7" s="222"/>
      <c r="K7" s="222"/>
      <c r="L7" s="222"/>
      <c r="M7" s="222"/>
      <c r="N7" s="224" t="s">
        <v>14</v>
      </c>
      <c r="O7" s="29" t="s">
        <v>15</v>
      </c>
      <c r="P7" s="29" t="s">
        <v>16</v>
      </c>
      <c r="Q7" s="29" t="s">
        <v>17</v>
      </c>
      <c r="R7" s="222" t="s">
        <v>19</v>
      </c>
      <c r="S7" s="224" t="s">
        <v>20</v>
      </c>
      <c r="T7" s="226" t="s">
        <v>21</v>
      </c>
      <c r="U7" s="22"/>
      <c r="V7" s="60" t="s">
        <v>16</v>
      </c>
      <c r="W7" s="58" t="s">
        <v>60</v>
      </c>
      <c r="X7" s="12" t="s">
        <v>61</v>
      </c>
      <c r="Y7" s="52" t="s">
        <v>62</v>
      </c>
    </row>
    <row r="8" spans="1:25" s="15" customFormat="1" ht="34.5" customHeight="1" thickBot="1" x14ac:dyDescent="0.3">
      <c r="A8" s="221"/>
      <c r="B8" s="223"/>
      <c r="C8" s="223"/>
      <c r="D8" s="225"/>
      <c r="E8" s="223"/>
      <c r="F8" s="223"/>
      <c r="G8" s="223"/>
      <c r="H8" s="31" t="s">
        <v>8</v>
      </c>
      <c r="I8" s="30" t="s">
        <v>9</v>
      </c>
      <c r="J8" s="30" t="s">
        <v>10</v>
      </c>
      <c r="K8" s="30" t="s">
        <v>11</v>
      </c>
      <c r="L8" s="30" t="s">
        <v>12</v>
      </c>
      <c r="M8" s="30" t="s">
        <v>13</v>
      </c>
      <c r="N8" s="225"/>
      <c r="O8" s="30" t="s">
        <v>18</v>
      </c>
      <c r="P8" s="30" t="s">
        <v>18</v>
      </c>
      <c r="Q8" s="30" t="s">
        <v>18</v>
      </c>
      <c r="R8" s="223"/>
      <c r="S8" s="225"/>
      <c r="T8" s="227"/>
      <c r="U8" s="22"/>
      <c r="V8" s="61" t="s">
        <v>64</v>
      </c>
      <c r="W8" s="59" t="s">
        <v>38</v>
      </c>
      <c r="X8" s="13" t="s">
        <v>39</v>
      </c>
      <c r="Y8" s="53" t="s">
        <v>40</v>
      </c>
    </row>
    <row r="9" spans="1:25" s="3" customFormat="1" ht="20.25" customHeight="1" x14ac:dyDescent="0.25">
      <c r="A9" s="194" t="s">
        <v>22</v>
      </c>
      <c r="B9" s="186" t="s">
        <v>23</v>
      </c>
      <c r="C9" s="99">
        <v>1</v>
      </c>
      <c r="D9" s="100" t="s">
        <v>79</v>
      </c>
      <c r="E9" s="97" t="s">
        <v>80</v>
      </c>
      <c r="F9" s="97" t="s">
        <v>81</v>
      </c>
      <c r="G9" s="99" t="s">
        <v>25</v>
      </c>
      <c r="H9" s="99">
        <v>2</v>
      </c>
      <c r="I9" s="99"/>
      <c r="J9" s="99">
        <v>2</v>
      </c>
      <c r="K9" s="99"/>
      <c r="L9" s="99"/>
      <c r="M9" s="99">
        <v>1</v>
      </c>
      <c r="N9" s="99">
        <v>3</v>
      </c>
      <c r="O9" s="94">
        <f>SUM($H9:$M9)*$X$3+$N9</f>
        <v>78</v>
      </c>
      <c r="P9" s="99">
        <f>Q9-O9</f>
        <v>147</v>
      </c>
      <c r="Q9" s="94">
        <f>R9*25</f>
        <v>225</v>
      </c>
      <c r="R9" s="94">
        <v>9</v>
      </c>
      <c r="S9" s="99" t="s">
        <v>39</v>
      </c>
      <c r="T9" s="101"/>
      <c r="U9" s="35"/>
      <c r="V9" s="56">
        <f t="shared" ref="V9:V14" si="0">$P9/$X$3</f>
        <v>9.8000000000000007</v>
      </c>
      <c r="W9" s="20">
        <f>SUMIF($S9:$S14,W$8,$R9:$R14)</f>
        <v>16</v>
      </c>
      <c r="X9" s="10">
        <f t="shared" ref="X9:Y9" si="1">SUMIF($S9:$S14,X$8,$R9:$R14)</f>
        <v>9</v>
      </c>
      <c r="Y9" s="54">
        <f t="shared" si="1"/>
        <v>5</v>
      </c>
    </row>
    <row r="10" spans="1:25" s="3" customFormat="1" ht="20.25" customHeight="1" x14ac:dyDescent="0.25">
      <c r="A10" s="195"/>
      <c r="B10" s="187"/>
      <c r="C10" s="96">
        <v>2</v>
      </c>
      <c r="D10" s="102" t="s">
        <v>82</v>
      </c>
      <c r="E10" s="103" t="s">
        <v>83</v>
      </c>
      <c r="F10" s="98" t="s">
        <v>84</v>
      </c>
      <c r="G10" s="96" t="s">
        <v>25</v>
      </c>
      <c r="H10" s="96">
        <v>4</v>
      </c>
      <c r="I10" s="96"/>
      <c r="J10" s="96"/>
      <c r="K10" s="96"/>
      <c r="L10" s="96">
        <v>1</v>
      </c>
      <c r="M10" s="96"/>
      <c r="N10" s="96">
        <v>3</v>
      </c>
      <c r="O10" s="94">
        <f t="shared" ref="O10:O14" si="2">SUM($H10:$M10)*$X$3+$N10</f>
        <v>78</v>
      </c>
      <c r="P10" s="99">
        <f t="shared" ref="P10:P14" si="3">Q10-O10</f>
        <v>72</v>
      </c>
      <c r="Q10" s="94">
        <f t="shared" ref="Q10:Q14" si="4">R10*25</f>
        <v>150</v>
      </c>
      <c r="R10" s="94">
        <v>6</v>
      </c>
      <c r="S10" s="96" t="s">
        <v>38</v>
      </c>
      <c r="T10" s="104"/>
      <c r="U10" s="36"/>
      <c r="V10" s="56">
        <f t="shared" si="0"/>
        <v>4.8</v>
      </c>
      <c r="Y10" s="27"/>
    </row>
    <row r="11" spans="1:25" s="3" customFormat="1" ht="20.25" customHeight="1" x14ac:dyDescent="0.25">
      <c r="A11" s="195"/>
      <c r="B11" s="187"/>
      <c r="C11" s="99">
        <v>3</v>
      </c>
      <c r="D11" s="102" t="s">
        <v>85</v>
      </c>
      <c r="E11" s="95" t="s">
        <v>86</v>
      </c>
      <c r="F11" s="95" t="s">
        <v>87</v>
      </c>
      <c r="G11" s="96" t="s">
        <v>25</v>
      </c>
      <c r="H11" s="96">
        <v>2</v>
      </c>
      <c r="I11" s="96"/>
      <c r="J11" s="96">
        <v>2</v>
      </c>
      <c r="K11" s="96"/>
      <c r="L11" s="96"/>
      <c r="M11" s="96"/>
      <c r="N11" s="96">
        <v>3</v>
      </c>
      <c r="O11" s="94">
        <f t="shared" si="2"/>
        <v>63</v>
      </c>
      <c r="P11" s="99">
        <f t="shared" si="3"/>
        <v>87</v>
      </c>
      <c r="Q11" s="94">
        <f t="shared" si="4"/>
        <v>150</v>
      </c>
      <c r="R11" s="94">
        <v>6</v>
      </c>
      <c r="S11" s="96" t="s">
        <v>38</v>
      </c>
      <c r="T11" s="104"/>
      <c r="U11" s="36"/>
      <c r="V11" s="56">
        <f t="shared" si="0"/>
        <v>5.8</v>
      </c>
      <c r="Y11" s="27"/>
    </row>
    <row r="12" spans="1:25" s="3" customFormat="1" ht="20.25" customHeight="1" x14ac:dyDescent="0.25">
      <c r="A12" s="195"/>
      <c r="B12" s="187"/>
      <c r="C12" s="99">
        <v>4</v>
      </c>
      <c r="D12" s="102" t="s">
        <v>88</v>
      </c>
      <c r="E12" s="95" t="s">
        <v>192</v>
      </c>
      <c r="F12" s="95" t="s">
        <v>191</v>
      </c>
      <c r="G12" s="96" t="s">
        <v>25</v>
      </c>
      <c r="H12" s="96">
        <v>1</v>
      </c>
      <c r="I12" s="96"/>
      <c r="J12" s="96">
        <v>3</v>
      </c>
      <c r="K12" s="96"/>
      <c r="L12" s="96"/>
      <c r="M12" s="96"/>
      <c r="N12" s="96">
        <v>4</v>
      </c>
      <c r="O12" s="94">
        <f t="shared" si="2"/>
        <v>64</v>
      </c>
      <c r="P12" s="99">
        <f t="shared" si="3"/>
        <v>11</v>
      </c>
      <c r="Q12" s="94">
        <f t="shared" si="4"/>
        <v>75</v>
      </c>
      <c r="R12" s="93">
        <v>3</v>
      </c>
      <c r="S12" s="96" t="s">
        <v>40</v>
      </c>
      <c r="T12" s="104"/>
      <c r="U12" s="36"/>
      <c r="V12" s="56">
        <f t="shared" si="0"/>
        <v>0.73333333333333328</v>
      </c>
      <c r="Y12" s="27"/>
    </row>
    <row r="13" spans="1:25" s="3" customFormat="1" ht="20.25" customHeight="1" x14ac:dyDescent="0.25">
      <c r="A13" s="195"/>
      <c r="B13" s="187"/>
      <c r="C13" s="96">
        <v>5</v>
      </c>
      <c r="D13" s="102" t="s">
        <v>73</v>
      </c>
      <c r="E13" s="95" t="s">
        <v>175</v>
      </c>
      <c r="F13" s="95" t="s">
        <v>89</v>
      </c>
      <c r="G13" s="96" t="s">
        <v>25</v>
      </c>
      <c r="H13" s="96">
        <v>2</v>
      </c>
      <c r="I13" s="96"/>
      <c r="J13" s="96"/>
      <c r="K13" s="96"/>
      <c r="L13" s="96"/>
      <c r="M13" s="96"/>
      <c r="N13" s="96">
        <v>3</v>
      </c>
      <c r="O13" s="94">
        <f t="shared" si="2"/>
        <v>33</v>
      </c>
      <c r="P13" s="99">
        <f t="shared" si="3"/>
        <v>17</v>
      </c>
      <c r="Q13" s="94">
        <f t="shared" si="4"/>
        <v>50</v>
      </c>
      <c r="R13" s="93">
        <v>2</v>
      </c>
      <c r="S13" s="96" t="s">
        <v>40</v>
      </c>
      <c r="T13" s="104"/>
      <c r="U13" s="36"/>
      <c r="V13" s="56">
        <f t="shared" si="0"/>
        <v>1.1333333333333333</v>
      </c>
      <c r="W13" s="21" t="s">
        <v>65</v>
      </c>
      <c r="X13" s="14">
        <f>SUM($H$16:$M$16)</f>
        <v>23</v>
      </c>
      <c r="Y13" s="14" t="s">
        <v>66</v>
      </c>
    </row>
    <row r="14" spans="1:25" s="3" customFormat="1" ht="20.25" customHeight="1" thickBot="1" x14ac:dyDescent="0.3">
      <c r="A14" s="195"/>
      <c r="B14" s="187"/>
      <c r="C14" s="99">
        <v>6</v>
      </c>
      <c r="D14" s="102" t="s">
        <v>90</v>
      </c>
      <c r="E14" s="95" t="s">
        <v>91</v>
      </c>
      <c r="F14" s="95" t="s">
        <v>92</v>
      </c>
      <c r="G14" s="96" t="s">
        <v>59</v>
      </c>
      <c r="H14" s="96"/>
      <c r="I14" s="96"/>
      <c r="J14" s="96"/>
      <c r="K14" s="96">
        <v>3</v>
      </c>
      <c r="L14" s="96"/>
      <c r="M14" s="96"/>
      <c r="N14" s="96">
        <v>3</v>
      </c>
      <c r="O14" s="94">
        <f t="shared" si="2"/>
        <v>48</v>
      </c>
      <c r="P14" s="99">
        <f t="shared" si="3"/>
        <v>52</v>
      </c>
      <c r="Q14" s="94">
        <f t="shared" si="4"/>
        <v>100</v>
      </c>
      <c r="R14" s="93">
        <v>4</v>
      </c>
      <c r="S14" s="96" t="s">
        <v>38</v>
      </c>
      <c r="T14" s="104"/>
      <c r="U14" s="36"/>
      <c r="V14" s="57">
        <f t="shared" si="0"/>
        <v>3.4666666666666668</v>
      </c>
      <c r="Y14" s="27"/>
    </row>
    <row r="15" spans="1:25" ht="20.25" customHeight="1" x14ac:dyDescent="0.25">
      <c r="A15" s="195"/>
      <c r="B15" s="187"/>
      <c r="C15" s="96"/>
      <c r="D15" s="102"/>
      <c r="E15" s="95"/>
      <c r="F15" s="95"/>
      <c r="G15" s="96"/>
      <c r="H15" s="96"/>
      <c r="I15" s="96"/>
      <c r="J15" s="96"/>
      <c r="K15" s="96"/>
      <c r="L15" s="96"/>
      <c r="M15" s="96"/>
      <c r="N15" s="96"/>
      <c r="O15" s="93"/>
      <c r="P15" s="96"/>
      <c r="Q15" s="93"/>
      <c r="R15" s="93"/>
      <c r="S15" s="96"/>
      <c r="T15" s="105"/>
      <c r="U15" s="3"/>
      <c r="V15" s="26"/>
      <c r="W15" s="17" t="s">
        <v>67</v>
      </c>
      <c r="X15" s="32">
        <f>$P$16/$X$3</f>
        <v>25.733333333333334</v>
      </c>
      <c r="Y15" s="18" t="s">
        <v>66</v>
      </c>
    </row>
    <row r="16" spans="1:25" s="11" customFormat="1" ht="22.5" customHeight="1" thickBot="1" x14ac:dyDescent="0.3">
      <c r="A16" s="195"/>
      <c r="B16" s="189"/>
      <c r="C16" s="106"/>
      <c r="D16" s="106"/>
      <c r="E16" s="106"/>
      <c r="F16" s="106"/>
      <c r="G16" s="107" t="s">
        <v>26</v>
      </c>
      <c r="H16" s="108">
        <f>SUM(H9:H14)</f>
        <v>11</v>
      </c>
      <c r="I16" s="108">
        <f t="shared" ref="I16:N16" si="5">SUM(I9:I14)</f>
        <v>0</v>
      </c>
      <c r="J16" s="108">
        <f t="shared" si="5"/>
        <v>7</v>
      </c>
      <c r="K16" s="108">
        <f t="shared" si="5"/>
        <v>3</v>
      </c>
      <c r="L16" s="108">
        <f t="shared" si="5"/>
        <v>1</v>
      </c>
      <c r="M16" s="108">
        <f t="shared" si="5"/>
        <v>1</v>
      </c>
      <c r="N16" s="108">
        <f t="shared" si="5"/>
        <v>19</v>
      </c>
      <c r="O16" s="108">
        <f>SUM(O9:O14)</f>
        <v>364</v>
      </c>
      <c r="P16" s="108">
        <f t="shared" ref="P16:R16" si="6">SUM(P9:P14)</f>
        <v>386</v>
      </c>
      <c r="Q16" s="108">
        <f t="shared" si="6"/>
        <v>750</v>
      </c>
      <c r="R16" s="108">
        <f t="shared" si="6"/>
        <v>30</v>
      </c>
      <c r="S16" s="108"/>
      <c r="T16" s="109"/>
      <c r="U16" s="3"/>
      <c r="V16" s="26"/>
      <c r="Y16" s="50"/>
    </row>
    <row r="17" spans="1:25" ht="15.75" thickBot="1" x14ac:dyDescent="0.3">
      <c r="A17" s="196"/>
      <c r="B17" s="197"/>
      <c r="C17" s="197"/>
      <c r="D17" s="197"/>
      <c r="E17" s="197"/>
      <c r="F17" s="197"/>
      <c r="G17" s="197"/>
      <c r="H17" s="197"/>
      <c r="I17" s="197"/>
      <c r="J17" s="197"/>
      <c r="K17" s="197"/>
      <c r="L17" s="197"/>
      <c r="M17" s="197"/>
      <c r="N17" s="197"/>
      <c r="O17" s="197"/>
      <c r="P17" s="197"/>
      <c r="Q17" s="197"/>
      <c r="R17" s="197"/>
      <c r="S17" s="197"/>
      <c r="T17" s="198"/>
      <c r="U17" s="19"/>
      <c r="V17" s="23"/>
      <c r="W17" s="12"/>
      <c r="X17" s="12" t="s">
        <v>1</v>
      </c>
      <c r="Y17" s="12">
        <v>2</v>
      </c>
    </row>
    <row r="18" spans="1:25" s="16" customFormat="1" ht="14.25" x14ac:dyDescent="0.25">
      <c r="A18" s="195"/>
      <c r="B18" s="228" t="s">
        <v>1</v>
      </c>
      <c r="C18" s="230" t="s">
        <v>2</v>
      </c>
      <c r="D18" s="232" t="s">
        <v>3</v>
      </c>
      <c r="E18" s="230" t="s">
        <v>4</v>
      </c>
      <c r="F18" s="230" t="s">
        <v>5</v>
      </c>
      <c r="G18" s="230" t="s">
        <v>6</v>
      </c>
      <c r="H18" s="230" t="s">
        <v>7</v>
      </c>
      <c r="I18" s="230"/>
      <c r="J18" s="230"/>
      <c r="K18" s="230"/>
      <c r="L18" s="230"/>
      <c r="M18" s="230"/>
      <c r="N18" s="232" t="s">
        <v>14</v>
      </c>
      <c r="O18" s="141" t="s">
        <v>15</v>
      </c>
      <c r="P18" s="141" t="s">
        <v>16</v>
      </c>
      <c r="Q18" s="141" t="s">
        <v>17</v>
      </c>
      <c r="R18" s="230" t="s">
        <v>19</v>
      </c>
      <c r="S18" s="232" t="s">
        <v>20</v>
      </c>
      <c r="T18" s="234" t="s">
        <v>21</v>
      </c>
      <c r="U18" s="42"/>
      <c r="V18" s="24" t="s">
        <v>16</v>
      </c>
      <c r="W18" s="12" t="s">
        <v>60</v>
      </c>
      <c r="X18" s="12" t="s">
        <v>61</v>
      </c>
      <c r="Y18" s="52" t="s">
        <v>62</v>
      </c>
    </row>
    <row r="19" spans="1:25" s="15" customFormat="1" ht="39" customHeight="1" thickBot="1" x14ac:dyDescent="0.3">
      <c r="A19" s="195"/>
      <c r="B19" s="229"/>
      <c r="C19" s="231"/>
      <c r="D19" s="233"/>
      <c r="E19" s="231"/>
      <c r="F19" s="231"/>
      <c r="G19" s="231"/>
      <c r="H19" s="142" t="s">
        <v>8</v>
      </c>
      <c r="I19" s="143" t="s">
        <v>9</v>
      </c>
      <c r="J19" s="143" t="s">
        <v>10</v>
      </c>
      <c r="K19" s="143" t="s">
        <v>11</v>
      </c>
      <c r="L19" s="143" t="s">
        <v>12</v>
      </c>
      <c r="M19" s="143" t="s">
        <v>13</v>
      </c>
      <c r="N19" s="233"/>
      <c r="O19" s="143" t="s">
        <v>18</v>
      </c>
      <c r="P19" s="143" t="s">
        <v>18</v>
      </c>
      <c r="Q19" s="143" t="s">
        <v>18</v>
      </c>
      <c r="R19" s="231"/>
      <c r="S19" s="233"/>
      <c r="T19" s="235"/>
      <c r="U19" s="43"/>
      <c r="V19" s="25" t="s">
        <v>64</v>
      </c>
      <c r="W19" s="13" t="s">
        <v>38</v>
      </c>
      <c r="X19" s="13" t="s">
        <v>39</v>
      </c>
      <c r="Y19" s="53" t="s">
        <v>40</v>
      </c>
    </row>
    <row r="20" spans="1:25" s="3" customFormat="1" ht="21" customHeight="1" x14ac:dyDescent="0.25">
      <c r="A20" s="196"/>
      <c r="B20" s="236" t="s">
        <v>24</v>
      </c>
      <c r="C20" s="99">
        <v>1</v>
      </c>
      <c r="D20" s="100" t="s">
        <v>94</v>
      </c>
      <c r="E20" s="97" t="s">
        <v>95</v>
      </c>
      <c r="F20" s="97" t="s">
        <v>96</v>
      </c>
      <c r="G20" s="99" t="s">
        <v>25</v>
      </c>
      <c r="H20" s="99">
        <v>2</v>
      </c>
      <c r="I20" s="99"/>
      <c r="J20" s="99">
        <v>2</v>
      </c>
      <c r="K20" s="99"/>
      <c r="L20" s="99"/>
      <c r="M20" s="99">
        <v>1</v>
      </c>
      <c r="N20" s="99">
        <v>3</v>
      </c>
      <c r="O20" s="94">
        <f>SUM($H20:$M20)*$X$3+$N20</f>
        <v>78</v>
      </c>
      <c r="P20" s="99">
        <f>Q20-O20</f>
        <v>122</v>
      </c>
      <c r="Q20" s="94">
        <f>R20*25</f>
        <v>200</v>
      </c>
      <c r="R20" s="94">
        <v>8</v>
      </c>
      <c r="S20" s="99" t="s">
        <v>39</v>
      </c>
      <c r="T20" s="100" t="s">
        <v>79</v>
      </c>
      <c r="U20" s="44"/>
      <c r="V20" s="56">
        <f>$P20/$X$3</f>
        <v>8.1333333333333329</v>
      </c>
      <c r="W20" s="20">
        <f>SUMIF($S20:$S25,W$8,$R20:$R25)</f>
        <v>10</v>
      </c>
      <c r="X20" s="10">
        <f>SUMIF($S20:$S25,X$8,$R20:$R25)</f>
        <v>16</v>
      </c>
      <c r="Y20" s="54">
        <f>SUMIF($S20:$S25,Y$8,$R20:$R25)</f>
        <v>2</v>
      </c>
    </row>
    <row r="21" spans="1:25" s="3" customFormat="1" ht="21" customHeight="1" x14ac:dyDescent="0.25">
      <c r="A21" s="196"/>
      <c r="B21" s="237"/>
      <c r="C21" s="96">
        <v>2</v>
      </c>
      <c r="D21" s="100" t="s">
        <v>97</v>
      </c>
      <c r="E21" s="103" t="s">
        <v>98</v>
      </c>
      <c r="F21" s="98" t="s">
        <v>99</v>
      </c>
      <c r="G21" s="99" t="s">
        <v>25</v>
      </c>
      <c r="H21" s="99">
        <v>4</v>
      </c>
      <c r="I21" s="99"/>
      <c r="J21" s="99"/>
      <c r="K21" s="99"/>
      <c r="L21" s="99">
        <v>1</v>
      </c>
      <c r="M21" s="99"/>
      <c r="N21" s="99">
        <v>3</v>
      </c>
      <c r="O21" s="94">
        <f t="shared" ref="O21:O26" si="7">SUM($H21:$M21)*$X$3+$N21</f>
        <v>78</v>
      </c>
      <c r="P21" s="96">
        <f t="shared" ref="P21:P25" si="8">Q21-O21</f>
        <v>72</v>
      </c>
      <c r="Q21" s="94">
        <f t="shared" ref="Q21:Q26" si="9">R21*25</f>
        <v>150</v>
      </c>
      <c r="R21" s="94">
        <v>6</v>
      </c>
      <c r="S21" s="96" t="s">
        <v>38</v>
      </c>
      <c r="T21" s="110" t="s">
        <v>82</v>
      </c>
      <c r="U21" s="45"/>
      <c r="V21" s="56">
        <f t="shared" ref="V21:V25" si="10">$P21/$X$3</f>
        <v>4.8</v>
      </c>
      <c r="Y21" s="27"/>
    </row>
    <row r="22" spans="1:25" s="3" customFormat="1" ht="21" customHeight="1" x14ac:dyDescent="0.25">
      <c r="A22" s="196"/>
      <c r="B22" s="237"/>
      <c r="C22" s="99">
        <v>3</v>
      </c>
      <c r="D22" s="102" t="s">
        <v>100</v>
      </c>
      <c r="E22" s="95" t="s">
        <v>101</v>
      </c>
      <c r="F22" s="95" t="s">
        <v>102</v>
      </c>
      <c r="G22" s="96" t="s">
        <v>25</v>
      </c>
      <c r="H22" s="96">
        <v>4</v>
      </c>
      <c r="I22" s="96"/>
      <c r="J22" s="96"/>
      <c r="K22" s="96"/>
      <c r="L22" s="96">
        <v>1</v>
      </c>
      <c r="M22" s="96"/>
      <c r="N22" s="96">
        <v>3</v>
      </c>
      <c r="O22" s="94">
        <f t="shared" si="7"/>
        <v>78</v>
      </c>
      <c r="P22" s="96">
        <f t="shared" si="8"/>
        <v>47</v>
      </c>
      <c r="Q22" s="94">
        <f t="shared" si="9"/>
        <v>125</v>
      </c>
      <c r="R22" s="94">
        <v>5</v>
      </c>
      <c r="S22" s="96" t="s">
        <v>39</v>
      </c>
      <c r="T22" s="102"/>
      <c r="U22" s="45"/>
      <c r="V22" s="56">
        <f t="shared" si="10"/>
        <v>3.1333333333333333</v>
      </c>
      <c r="Y22" s="27"/>
    </row>
    <row r="23" spans="1:25" s="3" customFormat="1" ht="21" customHeight="1" x14ac:dyDescent="0.25">
      <c r="A23" s="196"/>
      <c r="B23" s="237"/>
      <c r="C23" s="99">
        <v>4</v>
      </c>
      <c r="D23" s="102" t="s">
        <v>103</v>
      </c>
      <c r="E23" s="95" t="s">
        <v>104</v>
      </c>
      <c r="F23" s="95" t="s">
        <v>105</v>
      </c>
      <c r="G23" s="96" t="s">
        <v>25</v>
      </c>
      <c r="H23" s="96">
        <v>2</v>
      </c>
      <c r="I23" s="96"/>
      <c r="J23" s="96"/>
      <c r="K23" s="96"/>
      <c r="L23" s="96"/>
      <c r="M23" s="96"/>
      <c r="N23" s="96">
        <v>3</v>
      </c>
      <c r="O23" s="94">
        <f t="shared" si="7"/>
        <v>33</v>
      </c>
      <c r="P23" s="96">
        <f t="shared" si="8"/>
        <v>42</v>
      </c>
      <c r="Q23" s="94">
        <f t="shared" si="9"/>
        <v>75</v>
      </c>
      <c r="R23" s="93">
        <v>3</v>
      </c>
      <c r="S23" s="96" t="s">
        <v>39</v>
      </c>
      <c r="T23" s="102"/>
      <c r="U23" s="45"/>
      <c r="V23" s="56">
        <f t="shared" si="10"/>
        <v>2.8</v>
      </c>
      <c r="Y23" s="27"/>
    </row>
    <row r="24" spans="1:25" s="3" customFormat="1" ht="21" customHeight="1" x14ac:dyDescent="0.25">
      <c r="A24" s="196"/>
      <c r="B24" s="237"/>
      <c r="C24" s="99">
        <v>5</v>
      </c>
      <c r="D24" s="102" t="s">
        <v>106</v>
      </c>
      <c r="E24" s="95" t="s">
        <v>107</v>
      </c>
      <c r="F24" s="95" t="s">
        <v>108</v>
      </c>
      <c r="G24" s="96" t="s">
        <v>25</v>
      </c>
      <c r="H24" s="96"/>
      <c r="I24" s="96"/>
      <c r="J24" s="96">
        <v>2</v>
      </c>
      <c r="K24" s="96">
        <v>3</v>
      </c>
      <c r="L24" s="96"/>
      <c r="M24" s="96"/>
      <c r="N24" s="96">
        <v>3</v>
      </c>
      <c r="O24" s="94">
        <f t="shared" si="7"/>
        <v>78</v>
      </c>
      <c r="P24" s="96">
        <f t="shared" ref="P24" si="11">Q24-O24</f>
        <v>22</v>
      </c>
      <c r="Q24" s="94">
        <f t="shared" si="9"/>
        <v>100</v>
      </c>
      <c r="R24" s="94">
        <v>4</v>
      </c>
      <c r="S24" s="96" t="s">
        <v>38</v>
      </c>
      <c r="T24" s="105"/>
      <c r="U24" s="45"/>
      <c r="V24" s="56">
        <f t="shared" si="10"/>
        <v>1.4666666666666666</v>
      </c>
      <c r="W24" s="21" t="s">
        <v>68</v>
      </c>
      <c r="X24" s="14">
        <f>SUM($H$27:$M$27)</f>
        <v>26</v>
      </c>
      <c r="Y24" s="18" t="s">
        <v>66</v>
      </c>
    </row>
    <row r="25" spans="1:25" s="3" customFormat="1" ht="21" customHeight="1" x14ac:dyDescent="0.25">
      <c r="A25" s="196"/>
      <c r="B25" s="237"/>
      <c r="C25" s="99">
        <v>6</v>
      </c>
      <c r="D25" s="102" t="s">
        <v>74</v>
      </c>
      <c r="E25" s="95" t="s">
        <v>72</v>
      </c>
      <c r="F25" s="95" t="s">
        <v>109</v>
      </c>
      <c r="G25" s="96" t="s">
        <v>59</v>
      </c>
      <c r="H25" s="96">
        <v>2</v>
      </c>
      <c r="I25" s="96"/>
      <c r="J25" s="96"/>
      <c r="K25" s="96"/>
      <c r="L25" s="96"/>
      <c r="M25" s="96"/>
      <c r="N25" s="96">
        <v>3</v>
      </c>
      <c r="O25" s="94">
        <f t="shared" si="7"/>
        <v>33</v>
      </c>
      <c r="P25" s="96">
        <f t="shared" si="8"/>
        <v>17</v>
      </c>
      <c r="Q25" s="94">
        <f t="shared" si="9"/>
        <v>50</v>
      </c>
      <c r="R25" s="93">
        <v>2</v>
      </c>
      <c r="S25" s="96" t="s">
        <v>40</v>
      </c>
      <c r="T25" s="105"/>
      <c r="U25" s="45"/>
      <c r="V25" s="56">
        <f t="shared" si="10"/>
        <v>1.1333333333333333</v>
      </c>
      <c r="Y25" s="27"/>
    </row>
    <row r="26" spans="1:25" s="3" customFormat="1" ht="26.25" customHeight="1" thickBot="1" x14ac:dyDescent="0.3">
      <c r="A26" s="196"/>
      <c r="B26" s="237"/>
      <c r="C26" s="99">
        <v>7</v>
      </c>
      <c r="D26" s="102" t="s">
        <v>75</v>
      </c>
      <c r="E26" s="95" t="s">
        <v>58</v>
      </c>
      <c r="F26" s="95" t="s">
        <v>110</v>
      </c>
      <c r="G26" s="96" t="s">
        <v>59</v>
      </c>
      <c r="H26" s="96">
        <v>2</v>
      </c>
      <c r="I26" s="96"/>
      <c r="J26" s="96"/>
      <c r="K26" s="96"/>
      <c r="L26" s="96"/>
      <c r="M26" s="96"/>
      <c r="N26" s="96">
        <v>3</v>
      </c>
      <c r="O26" s="94">
        <f t="shared" si="7"/>
        <v>33</v>
      </c>
      <c r="P26" s="96">
        <f t="shared" ref="P26" si="12">Q26-O26</f>
        <v>17</v>
      </c>
      <c r="Q26" s="94">
        <f t="shared" si="9"/>
        <v>50</v>
      </c>
      <c r="R26" s="93">
        <v>2</v>
      </c>
      <c r="S26" s="96" t="s">
        <v>40</v>
      </c>
      <c r="T26" s="105"/>
      <c r="U26" s="46"/>
      <c r="V26" s="55"/>
      <c r="W26" s="39" t="s">
        <v>67</v>
      </c>
      <c r="X26" s="40">
        <f>$P$27/$X$3</f>
        <v>22.6</v>
      </c>
      <c r="Y26" s="41" t="s">
        <v>66</v>
      </c>
    </row>
    <row r="27" spans="1:25" s="11" customFormat="1" ht="23.25" customHeight="1" thickBot="1" x14ac:dyDescent="0.3">
      <c r="A27" s="196"/>
      <c r="B27" s="238"/>
      <c r="C27" s="111"/>
      <c r="D27" s="112"/>
      <c r="E27" s="112"/>
      <c r="F27" s="113"/>
      <c r="G27" s="114" t="s">
        <v>26</v>
      </c>
      <c r="H27" s="115">
        <f t="shared" ref="H27:N27" si="13">SUM(H20:H26)</f>
        <v>16</v>
      </c>
      <c r="I27" s="115">
        <f t="shared" si="13"/>
        <v>0</v>
      </c>
      <c r="J27" s="115">
        <f t="shared" si="13"/>
        <v>4</v>
      </c>
      <c r="K27" s="115">
        <f t="shared" si="13"/>
        <v>3</v>
      </c>
      <c r="L27" s="115">
        <f t="shared" si="13"/>
        <v>2</v>
      </c>
      <c r="M27" s="115">
        <f t="shared" si="13"/>
        <v>1</v>
      </c>
      <c r="N27" s="115">
        <f t="shared" si="13"/>
        <v>21</v>
      </c>
      <c r="O27" s="115">
        <f>SUM(O20:O26)</f>
        <v>411</v>
      </c>
      <c r="P27" s="115">
        <f t="shared" ref="P27:R27" si="14">SUM(P20:P26)</f>
        <v>339</v>
      </c>
      <c r="Q27" s="115">
        <f t="shared" si="14"/>
        <v>750</v>
      </c>
      <c r="R27" s="115">
        <f t="shared" si="14"/>
        <v>30</v>
      </c>
      <c r="S27" s="116"/>
      <c r="T27" s="117"/>
      <c r="V27" s="3"/>
    </row>
    <row r="28" spans="1:25" ht="47.45" customHeight="1" thickBot="1" x14ac:dyDescent="0.3">
      <c r="A28" s="174"/>
      <c r="B28" s="175"/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176"/>
      <c r="N28" s="176"/>
      <c r="O28" s="176"/>
      <c r="P28" s="176"/>
      <c r="Q28" s="176"/>
      <c r="R28" s="176"/>
      <c r="S28" s="175"/>
      <c r="T28" s="177"/>
      <c r="U28" s="19"/>
      <c r="V28" s="3"/>
    </row>
    <row r="29" spans="1:25" s="81" customFormat="1" x14ac:dyDescent="0.25">
      <c r="A29" s="207" t="s">
        <v>0</v>
      </c>
      <c r="B29" s="170" t="s">
        <v>1</v>
      </c>
      <c r="C29" s="170" t="s">
        <v>2</v>
      </c>
      <c r="D29" s="172" t="s">
        <v>3</v>
      </c>
      <c r="E29" s="170" t="s">
        <v>4</v>
      </c>
      <c r="F29" s="170" t="s">
        <v>5</v>
      </c>
      <c r="G29" s="170" t="s">
        <v>6</v>
      </c>
      <c r="H29" s="170" t="s">
        <v>7</v>
      </c>
      <c r="I29" s="170"/>
      <c r="J29" s="170"/>
      <c r="K29" s="170"/>
      <c r="L29" s="170"/>
      <c r="M29" s="170"/>
      <c r="N29" s="172" t="s">
        <v>14</v>
      </c>
      <c r="O29" s="75" t="s">
        <v>15</v>
      </c>
      <c r="P29" s="75" t="s">
        <v>16</v>
      </c>
      <c r="Q29" s="75" t="s">
        <v>17</v>
      </c>
      <c r="R29" s="170" t="s">
        <v>19</v>
      </c>
      <c r="S29" s="172" t="s">
        <v>20</v>
      </c>
      <c r="T29" s="192" t="s">
        <v>21</v>
      </c>
      <c r="U29" s="76"/>
      <c r="V29" s="77" t="s">
        <v>16</v>
      </c>
      <c r="W29" s="78" t="s">
        <v>60</v>
      </c>
      <c r="X29" s="79" t="s">
        <v>61</v>
      </c>
      <c r="Y29" s="80" t="s">
        <v>62</v>
      </c>
    </row>
    <row r="30" spans="1:25" s="87" customFormat="1" ht="34.5" customHeight="1" thickBot="1" x14ac:dyDescent="0.3">
      <c r="A30" s="208"/>
      <c r="B30" s="171"/>
      <c r="C30" s="171"/>
      <c r="D30" s="173"/>
      <c r="E30" s="171"/>
      <c r="F30" s="171"/>
      <c r="G30" s="171"/>
      <c r="H30" s="82" t="s">
        <v>8</v>
      </c>
      <c r="I30" s="82" t="s">
        <v>9</v>
      </c>
      <c r="J30" s="82" t="s">
        <v>10</v>
      </c>
      <c r="K30" s="82" t="s">
        <v>11</v>
      </c>
      <c r="L30" s="82" t="s">
        <v>12</v>
      </c>
      <c r="M30" s="82" t="s">
        <v>13</v>
      </c>
      <c r="N30" s="173"/>
      <c r="O30" s="82" t="s">
        <v>18</v>
      </c>
      <c r="P30" s="82" t="s">
        <v>18</v>
      </c>
      <c r="Q30" s="82" t="s">
        <v>18</v>
      </c>
      <c r="R30" s="171"/>
      <c r="S30" s="173"/>
      <c r="T30" s="193"/>
      <c r="U30" s="76"/>
      <c r="V30" s="83" t="s">
        <v>64</v>
      </c>
      <c r="W30" s="84" t="s">
        <v>38</v>
      </c>
      <c r="X30" s="85" t="s">
        <v>39</v>
      </c>
      <c r="Y30" s="86" t="s">
        <v>40</v>
      </c>
    </row>
    <row r="31" spans="1:25" s="3" customFormat="1" ht="20.25" customHeight="1" x14ac:dyDescent="0.25">
      <c r="A31" s="194" t="s">
        <v>189</v>
      </c>
      <c r="B31" s="186" t="s">
        <v>111</v>
      </c>
      <c r="C31" s="99">
        <v>1</v>
      </c>
      <c r="D31" s="100" t="s">
        <v>176</v>
      </c>
      <c r="E31" s="95" t="s">
        <v>117</v>
      </c>
      <c r="F31" s="97" t="s">
        <v>118</v>
      </c>
      <c r="G31" s="99" t="s">
        <v>25</v>
      </c>
      <c r="H31" s="99">
        <v>2</v>
      </c>
      <c r="I31" s="99"/>
      <c r="J31" s="99"/>
      <c r="K31" s="99"/>
      <c r="L31" s="99">
        <v>1</v>
      </c>
      <c r="M31" s="99"/>
      <c r="N31" s="99">
        <v>3</v>
      </c>
      <c r="O31" s="94">
        <f>SUM($H31:$M31)*$X$3+$N31</f>
        <v>48</v>
      </c>
      <c r="P31" s="99">
        <f>Q31-O31</f>
        <v>77</v>
      </c>
      <c r="Q31" s="94">
        <f>R31*25</f>
        <v>125</v>
      </c>
      <c r="R31" s="94">
        <v>5</v>
      </c>
      <c r="S31" s="99" t="s">
        <v>38</v>
      </c>
      <c r="T31" s="101"/>
      <c r="U31" s="35"/>
      <c r="V31" s="56">
        <f t="shared" ref="V31:V37" si="15">$P31/$X$3</f>
        <v>5.1333333333333337</v>
      </c>
      <c r="W31" s="20">
        <f>SUMIF($S31:$S36,W$8,$R31:$R36)</f>
        <v>5</v>
      </c>
      <c r="X31" s="10">
        <f t="shared" ref="X31:Y31" si="16">SUMIF($S31:$S36,X$8,$R31:$R36)</f>
        <v>20</v>
      </c>
      <c r="Y31" s="54">
        <f t="shared" si="16"/>
        <v>2</v>
      </c>
    </row>
    <row r="32" spans="1:25" s="3" customFormat="1" ht="20.25" customHeight="1" x14ac:dyDescent="0.25">
      <c r="A32" s="195"/>
      <c r="B32" s="187"/>
      <c r="C32" s="96">
        <v>2</v>
      </c>
      <c r="D32" s="102" t="s">
        <v>177</v>
      </c>
      <c r="E32" s="95" t="s">
        <v>119</v>
      </c>
      <c r="F32" s="98" t="s">
        <v>120</v>
      </c>
      <c r="G32" s="96" t="s">
        <v>25</v>
      </c>
      <c r="H32" s="96">
        <v>2</v>
      </c>
      <c r="I32" s="96"/>
      <c r="J32" s="96">
        <v>2</v>
      </c>
      <c r="K32" s="96"/>
      <c r="L32" s="96"/>
      <c r="M32" s="96">
        <v>1</v>
      </c>
      <c r="N32" s="96">
        <v>3</v>
      </c>
      <c r="O32" s="94">
        <f t="shared" ref="O32:O37" si="17">SUM($H32:$M32)*$X$3+$N32</f>
        <v>78</v>
      </c>
      <c r="P32" s="99">
        <f t="shared" ref="P32:P37" si="18">Q32-O32</f>
        <v>72</v>
      </c>
      <c r="Q32" s="94">
        <f t="shared" ref="Q32:Q37" si="19">R32*25</f>
        <v>150</v>
      </c>
      <c r="R32" s="94">
        <v>6</v>
      </c>
      <c r="S32" s="96" t="s">
        <v>39</v>
      </c>
      <c r="T32" s="104"/>
      <c r="U32" s="36"/>
      <c r="V32" s="56">
        <f t="shared" si="15"/>
        <v>4.8</v>
      </c>
      <c r="Y32" s="27"/>
    </row>
    <row r="33" spans="1:25" s="3" customFormat="1" ht="20.25" customHeight="1" x14ac:dyDescent="0.25">
      <c r="A33" s="195"/>
      <c r="B33" s="187"/>
      <c r="C33" s="99">
        <v>3</v>
      </c>
      <c r="D33" s="102" t="s">
        <v>178</v>
      </c>
      <c r="E33" s="95" t="s">
        <v>121</v>
      </c>
      <c r="F33" s="95" t="s">
        <v>122</v>
      </c>
      <c r="G33" s="96" t="s">
        <v>25</v>
      </c>
      <c r="H33" s="96">
        <v>2</v>
      </c>
      <c r="I33" s="96"/>
      <c r="J33" s="96"/>
      <c r="K33" s="96"/>
      <c r="L33" s="96"/>
      <c r="M33" s="96"/>
      <c r="N33" s="96">
        <v>3</v>
      </c>
      <c r="O33" s="94">
        <f t="shared" si="17"/>
        <v>33</v>
      </c>
      <c r="P33" s="99">
        <f t="shared" si="18"/>
        <v>67</v>
      </c>
      <c r="Q33" s="94">
        <f t="shared" si="19"/>
        <v>100</v>
      </c>
      <c r="R33" s="94">
        <v>4</v>
      </c>
      <c r="S33" s="96" t="s">
        <v>39</v>
      </c>
      <c r="T33" s="104"/>
      <c r="U33" s="36"/>
      <c r="V33" s="56">
        <f t="shared" si="15"/>
        <v>4.4666666666666668</v>
      </c>
      <c r="Y33" s="27"/>
    </row>
    <row r="34" spans="1:25" s="3" customFormat="1" ht="20.25" customHeight="1" x14ac:dyDescent="0.25">
      <c r="A34" s="195"/>
      <c r="B34" s="187"/>
      <c r="C34" s="99">
        <v>4</v>
      </c>
      <c r="D34" s="102" t="s">
        <v>179</v>
      </c>
      <c r="E34" s="95" t="s">
        <v>123</v>
      </c>
      <c r="F34" s="95" t="s">
        <v>124</v>
      </c>
      <c r="G34" s="96" t="s">
        <v>25</v>
      </c>
      <c r="H34" s="96">
        <v>2</v>
      </c>
      <c r="I34" s="96"/>
      <c r="J34" s="96">
        <v>2</v>
      </c>
      <c r="K34" s="96"/>
      <c r="L34" s="96"/>
      <c r="M34" s="96"/>
      <c r="N34" s="96">
        <v>3</v>
      </c>
      <c r="O34" s="94">
        <f t="shared" si="17"/>
        <v>63</v>
      </c>
      <c r="P34" s="99">
        <f t="shared" si="18"/>
        <v>62</v>
      </c>
      <c r="Q34" s="94">
        <f t="shared" si="19"/>
        <v>125</v>
      </c>
      <c r="R34" s="93">
        <v>5</v>
      </c>
      <c r="S34" s="96" t="s">
        <v>39</v>
      </c>
      <c r="T34" s="104"/>
      <c r="U34" s="36"/>
      <c r="V34" s="56">
        <f t="shared" si="15"/>
        <v>4.1333333333333337</v>
      </c>
      <c r="Y34" s="27"/>
    </row>
    <row r="35" spans="1:25" s="3" customFormat="1" ht="20.25" customHeight="1" x14ac:dyDescent="0.25">
      <c r="A35" s="195"/>
      <c r="B35" s="187"/>
      <c r="C35" s="96">
        <v>5</v>
      </c>
      <c r="D35" s="102" t="s">
        <v>180</v>
      </c>
      <c r="E35" s="95" t="s">
        <v>125</v>
      </c>
      <c r="F35" s="95" t="s">
        <v>126</v>
      </c>
      <c r="G35" s="96" t="s">
        <v>25</v>
      </c>
      <c r="H35" s="96">
        <v>2</v>
      </c>
      <c r="I35" s="96"/>
      <c r="J35" s="96">
        <v>2</v>
      </c>
      <c r="K35" s="96"/>
      <c r="L35" s="96">
        <v>1</v>
      </c>
      <c r="M35" s="96"/>
      <c r="N35" s="96">
        <v>3</v>
      </c>
      <c r="O35" s="94">
        <f t="shared" si="17"/>
        <v>78</v>
      </c>
      <c r="P35" s="99">
        <f t="shared" si="18"/>
        <v>47</v>
      </c>
      <c r="Q35" s="94">
        <f t="shared" si="19"/>
        <v>125</v>
      </c>
      <c r="R35" s="93">
        <v>5</v>
      </c>
      <c r="S35" s="96" t="s">
        <v>39</v>
      </c>
      <c r="T35" s="104"/>
      <c r="U35" s="36"/>
      <c r="V35" s="56">
        <f t="shared" si="15"/>
        <v>3.1333333333333333</v>
      </c>
      <c r="W35" s="21" t="s">
        <v>65</v>
      </c>
      <c r="X35" s="14">
        <f>SUM($H$16:$M$16)</f>
        <v>23</v>
      </c>
      <c r="Y35" s="14" t="s">
        <v>66</v>
      </c>
    </row>
    <row r="36" spans="1:25" s="3" customFormat="1" ht="20.25" customHeight="1" thickBot="1" x14ac:dyDescent="0.3">
      <c r="A36" s="195"/>
      <c r="B36" s="187"/>
      <c r="C36" s="99">
        <v>6</v>
      </c>
      <c r="D36" s="123" t="s">
        <v>193</v>
      </c>
      <c r="E36" s="95" t="s">
        <v>188</v>
      </c>
      <c r="F36" s="95" t="s">
        <v>194</v>
      </c>
      <c r="G36" s="96" t="s">
        <v>59</v>
      </c>
      <c r="H36" s="96">
        <v>2</v>
      </c>
      <c r="I36" s="96"/>
      <c r="J36" s="96"/>
      <c r="K36" s="96"/>
      <c r="L36" s="96"/>
      <c r="M36" s="96"/>
      <c r="N36" s="96">
        <v>3</v>
      </c>
      <c r="O36" s="94">
        <f t="shared" si="17"/>
        <v>33</v>
      </c>
      <c r="P36" s="99">
        <f t="shared" si="18"/>
        <v>17</v>
      </c>
      <c r="Q36" s="94">
        <f t="shared" si="19"/>
        <v>50</v>
      </c>
      <c r="R36" s="93">
        <v>2</v>
      </c>
      <c r="S36" s="96" t="s">
        <v>40</v>
      </c>
      <c r="T36" s="104"/>
      <c r="U36" s="36"/>
      <c r="V36" s="57">
        <f t="shared" si="15"/>
        <v>1.1333333333333333</v>
      </c>
      <c r="Y36" s="27"/>
    </row>
    <row r="37" spans="1:25" ht="20.25" customHeight="1" x14ac:dyDescent="0.25">
      <c r="A37" s="195"/>
      <c r="B37" s="187"/>
      <c r="C37" s="96">
        <v>7</v>
      </c>
      <c r="D37" s="102" t="s">
        <v>181</v>
      </c>
      <c r="E37" s="95" t="s">
        <v>127</v>
      </c>
      <c r="F37" s="95" t="s">
        <v>128</v>
      </c>
      <c r="G37" s="96" t="s">
        <v>25</v>
      </c>
      <c r="H37" s="96">
        <v>2</v>
      </c>
      <c r="I37" s="96"/>
      <c r="J37" s="96"/>
      <c r="K37" s="96"/>
      <c r="L37" s="96"/>
      <c r="M37" s="96"/>
      <c r="N37" s="96">
        <v>3</v>
      </c>
      <c r="O37" s="94">
        <f t="shared" si="17"/>
        <v>33</v>
      </c>
      <c r="P37" s="99">
        <f t="shared" si="18"/>
        <v>42</v>
      </c>
      <c r="Q37" s="94">
        <f t="shared" si="19"/>
        <v>75</v>
      </c>
      <c r="R37" s="93">
        <v>3</v>
      </c>
      <c r="S37" s="96" t="s">
        <v>38</v>
      </c>
      <c r="T37" s="105"/>
      <c r="U37" s="3"/>
      <c r="V37" s="26">
        <f t="shared" si="15"/>
        <v>2.8</v>
      </c>
      <c r="W37" s="17" t="s">
        <v>67</v>
      </c>
      <c r="X37" s="32">
        <f>$P$16/$X$3</f>
        <v>25.733333333333334</v>
      </c>
      <c r="Y37" s="18" t="s">
        <v>66</v>
      </c>
    </row>
    <row r="38" spans="1:25" ht="20.25" customHeight="1" x14ac:dyDescent="0.25">
      <c r="A38" s="195"/>
      <c r="B38" s="188"/>
      <c r="C38" s="99"/>
      <c r="D38" s="102"/>
      <c r="E38" s="95"/>
      <c r="F38" s="95"/>
      <c r="G38" s="96"/>
      <c r="H38" s="96"/>
      <c r="I38" s="96"/>
      <c r="J38" s="96"/>
      <c r="K38" s="96"/>
      <c r="L38" s="96"/>
      <c r="M38" s="96"/>
      <c r="N38" s="96"/>
      <c r="O38" s="93"/>
      <c r="P38" s="96"/>
      <c r="Q38" s="93"/>
      <c r="R38" s="93"/>
      <c r="S38" s="96"/>
      <c r="T38" s="104"/>
      <c r="U38" s="3"/>
      <c r="V38" s="26"/>
      <c r="W38" s="88"/>
      <c r="X38" s="89"/>
      <c r="Y38" s="90"/>
    </row>
    <row r="39" spans="1:25" s="11" customFormat="1" ht="22.5" customHeight="1" thickBot="1" x14ac:dyDescent="0.3">
      <c r="A39" s="195"/>
      <c r="B39" s="189"/>
      <c r="C39" s="106"/>
      <c r="D39" s="106"/>
      <c r="E39" s="106"/>
      <c r="F39" s="106"/>
      <c r="G39" s="107" t="s">
        <v>26</v>
      </c>
      <c r="H39" s="108">
        <f>SUM(H31:H37)</f>
        <v>14</v>
      </c>
      <c r="I39" s="108">
        <f t="shared" ref="I39:R39" si="20">SUM(I31:I37)</f>
        <v>0</v>
      </c>
      <c r="J39" s="108">
        <f t="shared" si="20"/>
        <v>6</v>
      </c>
      <c r="K39" s="108">
        <f t="shared" si="20"/>
        <v>0</v>
      </c>
      <c r="L39" s="108">
        <f t="shared" si="20"/>
        <v>2</v>
      </c>
      <c r="M39" s="108">
        <f t="shared" si="20"/>
        <v>1</v>
      </c>
      <c r="N39" s="108">
        <f t="shared" si="20"/>
        <v>21</v>
      </c>
      <c r="O39" s="108">
        <f t="shared" si="20"/>
        <v>366</v>
      </c>
      <c r="P39" s="108">
        <f t="shared" si="20"/>
        <v>384</v>
      </c>
      <c r="Q39" s="108">
        <f t="shared" si="20"/>
        <v>750</v>
      </c>
      <c r="R39" s="108">
        <f t="shared" si="20"/>
        <v>30</v>
      </c>
      <c r="S39" s="108"/>
      <c r="T39" s="109"/>
      <c r="U39" s="3"/>
      <c r="V39" s="26"/>
      <c r="Y39" s="50"/>
    </row>
    <row r="40" spans="1:25" ht="15.75" thickBot="1" x14ac:dyDescent="0.3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8"/>
      <c r="U40" s="19"/>
      <c r="V40" s="23"/>
      <c r="W40" s="12"/>
      <c r="X40" s="12" t="s">
        <v>1</v>
      </c>
      <c r="Y40" s="12">
        <v>2</v>
      </c>
    </row>
    <row r="41" spans="1:25" s="16" customFormat="1" ht="14.25" x14ac:dyDescent="0.25">
      <c r="A41" s="195"/>
      <c r="B41" s="199" t="s">
        <v>1</v>
      </c>
      <c r="C41" s="201" t="s">
        <v>2</v>
      </c>
      <c r="D41" s="203" t="s">
        <v>3</v>
      </c>
      <c r="E41" s="201" t="s">
        <v>4</v>
      </c>
      <c r="F41" s="201" t="s">
        <v>5</v>
      </c>
      <c r="G41" s="201" t="s">
        <v>6</v>
      </c>
      <c r="H41" s="201" t="s">
        <v>7</v>
      </c>
      <c r="I41" s="201"/>
      <c r="J41" s="201"/>
      <c r="K41" s="201"/>
      <c r="L41" s="201"/>
      <c r="M41" s="201"/>
      <c r="N41" s="203" t="s">
        <v>14</v>
      </c>
      <c r="O41" s="145" t="s">
        <v>15</v>
      </c>
      <c r="P41" s="145" t="s">
        <v>16</v>
      </c>
      <c r="Q41" s="145" t="s">
        <v>17</v>
      </c>
      <c r="R41" s="201" t="s">
        <v>19</v>
      </c>
      <c r="S41" s="203" t="s">
        <v>20</v>
      </c>
      <c r="T41" s="205" t="s">
        <v>21</v>
      </c>
      <c r="U41" s="42"/>
      <c r="V41" s="24" t="s">
        <v>16</v>
      </c>
      <c r="W41" s="12" t="s">
        <v>60</v>
      </c>
      <c r="X41" s="12" t="s">
        <v>61</v>
      </c>
      <c r="Y41" s="52" t="s">
        <v>62</v>
      </c>
    </row>
    <row r="42" spans="1:25" s="15" customFormat="1" ht="39" customHeight="1" thickBot="1" x14ac:dyDescent="0.3">
      <c r="A42" s="195"/>
      <c r="B42" s="200"/>
      <c r="C42" s="202"/>
      <c r="D42" s="204"/>
      <c r="E42" s="202"/>
      <c r="F42" s="202"/>
      <c r="G42" s="202"/>
      <c r="H42" s="146" t="s">
        <v>8</v>
      </c>
      <c r="I42" s="146" t="s">
        <v>9</v>
      </c>
      <c r="J42" s="146" t="s">
        <v>10</v>
      </c>
      <c r="K42" s="146" t="s">
        <v>11</v>
      </c>
      <c r="L42" s="146" t="s">
        <v>12</v>
      </c>
      <c r="M42" s="146" t="s">
        <v>13</v>
      </c>
      <c r="N42" s="204"/>
      <c r="O42" s="146" t="s">
        <v>18</v>
      </c>
      <c r="P42" s="146" t="s">
        <v>18</v>
      </c>
      <c r="Q42" s="146" t="s">
        <v>18</v>
      </c>
      <c r="R42" s="202"/>
      <c r="S42" s="204"/>
      <c r="T42" s="206"/>
      <c r="U42" s="43"/>
      <c r="V42" s="25" t="s">
        <v>64</v>
      </c>
      <c r="W42" s="13" t="s">
        <v>38</v>
      </c>
      <c r="X42" s="13" t="s">
        <v>39</v>
      </c>
      <c r="Y42" s="53" t="s">
        <v>40</v>
      </c>
    </row>
    <row r="43" spans="1:25" s="3" customFormat="1" ht="21" customHeight="1" x14ac:dyDescent="0.25">
      <c r="A43" s="196"/>
      <c r="B43" s="186" t="s">
        <v>112</v>
      </c>
      <c r="C43" s="99">
        <v>1</v>
      </c>
      <c r="D43" s="100" t="s">
        <v>182</v>
      </c>
      <c r="E43" s="95" t="s">
        <v>129</v>
      </c>
      <c r="F43" s="97" t="s">
        <v>130</v>
      </c>
      <c r="G43" s="99" t="s">
        <v>25</v>
      </c>
      <c r="H43" s="99">
        <v>2</v>
      </c>
      <c r="I43" s="99"/>
      <c r="J43" s="99"/>
      <c r="K43" s="99"/>
      <c r="L43" s="99">
        <v>1</v>
      </c>
      <c r="M43" s="99"/>
      <c r="N43" s="99">
        <v>3</v>
      </c>
      <c r="O43" s="94">
        <f>SUM($H43:$M43)*$X$3+$N43</f>
        <v>48</v>
      </c>
      <c r="P43" s="99">
        <f>Q43-O43</f>
        <v>77</v>
      </c>
      <c r="Q43" s="94">
        <f>R43*25</f>
        <v>125</v>
      </c>
      <c r="R43" s="94">
        <v>5</v>
      </c>
      <c r="S43" s="99" t="s">
        <v>38</v>
      </c>
      <c r="T43" s="100" t="s">
        <v>176</v>
      </c>
      <c r="U43" s="44"/>
      <c r="V43" s="56">
        <f>$P43/$X$3</f>
        <v>5.1333333333333337</v>
      </c>
      <c r="W43" s="20">
        <f>SUMIF($S43:$S48,W$8,$R43:$R48)</f>
        <v>12</v>
      </c>
      <c r="X43" s="10">
        <f>SUMIF($S43:$S48,X$8,$R43:$R48)</f>
        <v>10</v>
      </c>
      <c r="Y43" s="54">
        <f>SUMIF($S43:$S48,Y$8,$R43:$R48)</f>
        <v>2</v>
      </c>
    </row>
    <row r="44" spans="1:25" s="3" customFormat="1" ht="21" customHeight="1" x14ac:dyDescent="0.25">
      <c r="A44" s="196"/>
      <c r="B44" s="187"/>
      <c r="C44" s="96">
        <v>2</v>
      </c>
      <c r="D44" s="100" t="s">
        <v>183</v>
      </c>
      <c r="E44" s="95" t="s">
        <v>131</v>
      </c>
      <c r="F44" s="98" t="s">
        <v>132</v>
      </c>
      <c r="G44" s="99" t="s">
        <v>25</v>
      </c>
      <c r="H44" s="99">
        <v>2</v>
      </c>
      <c r="I44" s="99"/>
      <c r="J44" s="99">
        <v>2</v>
      </c>
      <c r="K44" s="99"/>
      <c r="L44" s="99"/>
      <c r="M44" s="99"/>
      <c r="N44" s="99">
        <v>3</v>
      </c>
      <c r="O44" s="94">
        <f t="shared" ref="O44:O49" si="21">SUM($H44:$M44)*$X$3+$N44</f>
        <v>63</v>
      </c>
      <c r="P44" s="99">
        <f t="shared" ref="P44:P49" si="22">Q44-O44</f>
        <v>37</v>
      </c>
      <c r="Q44" s="94">
        <f t="shared" ref="Q44:Q49" si="23">R44*25</f>
        <v>100</v>
      </c>
      <c r="R44" s="94">
        <v>4</v>
      </c>
      <c r="S44" s="96" t="s">
        <v>38</v>
      </c>
      <c r="T44" s="110"/>
      <c r="U44" s="45"/>
      <c r="V44" s="56">
        <f t="shared" ref="V44:V48" si="24">$P44/$X$3</f>
        <v>2.4666666666666668</v>
      </c>
      <c r="Y44" s="27"/>
    </row>
    <row r="45" spans="1:25" s="3" customFormat="1" ht="21" customHeight="1" x14ac:dyDescent="0.3">
      <c r="A45" s="196"/>
      <c r="B45" s="187"/>
      <c r="C45" s="99">
        <v>3</v>
      </c>
      <c r="D45" s="144" t="s">
        <v>195</v>
      </c>
      <c r="E45" s="95" t="s">
        <v>196</v>
      </c>
      <c r="F45" s="95" t="s">
        <v>197</v>
      </c>
      <c r="G45" s="96" t="s">
        <v>25</v>
      </c>
      <c r="H45" s="96">
        <v>2</v>
      </c>
      <c r="I45" s="96"/>
      <c r="J45" s="96">
        <v>2</v>
      </c>
      <c r="K45" s="96"/>
      <c r="L45" s="96"/>
      <c r="M45" s="96"/>
      <c r="N45" s="96">
        <v>3</v>
      </c>
      <c r="O45" s="94">
        <f t="shared" si="21"/>
        <v>63</v>
      </c>
      <c r="P45" s="99">
        <f t="shared" si="22"/>
        <v>12</v>
      </c>
      <c r="Q45" s="94">
        <f t="shared" si="23"/>
        <v>75</v>
      </c>
      <c r="R45" s="94">
        <v>3</v>
      </c>
      <c r="S45" s="96" t="s">
        <v>38</v>
      </c>
      <c r="T45" s="102"/>
      <c r="U45" s="45"/>
      <c r="V45" s="56">
        <f t="shared" si="24"/>
        <v>0.8</v>
      </c>
      <c r="Y45" s="27"/>
    </row>
    <row r="46" spans="1:25" s="3" customFormat="1" ht="21" customHeight="1" x14ac:dyDescent="0.25">
      <c r="A46" s="196"/>
      <c r="B46" s="187"/>
      <c r="C46" s="99">
        <v>4</v>
      </c>
      <c r="D46" s="102" t="s">
        <v>184</v>
      </c>
      <c r="E46" s="95" t="s">
        <v>133</v>
      </c>
      <c r="F46" s="95" t="s">
        <v>134</v>
      </c>
      <c r="G46" s="96" t="s">
        <v>25</v>
      </c>
      <c r="H46" s="96">
        <v>2</v>
      </c>
      <c r="I46" s="96"/>
      <c r="J46" s="96">
        <v>2</v>
      </c>
      <c r="K46" s="96"/>
      <c r="L46" s="96"/>
      <c r="M46" s="96"/>
      <c r="N46" s="96">
        <v>3</v>
      </c>
      <c r="O46" s="94">
        <f t="shared" si="21"/>
        <v>63</v>
      </c>
      <c r="P46" s="99">
        <f t="shared" si="22"/>
        <v>62</v>
      </c>
      <c r="Q46" s="94">
        <f t="shared" si="23"/>
        <v>125</v>
      </c>
      <c r="R46" s="93">
        <v>5</v>
      </c>
      <c r="S46" s="96" t="s">
        <v>39</v>
      </c>
      <c r="T46" s="102"/>
      <c r="U46" s="45"/>
      <c r="V46" s="56">
        <f t="shared" si="24"/>
        <v>4.1333333333333337</v>
      </c>
      <c r="Y46" s="27"/>
    </row>
    <row r="47" spans="1:25" s="3" customFormat="1" ht="21" customHeight="1" x14ac:dyDescent="0.25">
      <c r="A47" s="196"/>
      <c r="B47" s="187"/>
      <c r="C47" s="99">
        <v>5</v>
      </c>
      <c r="D47" s="102" t="s">
        <v>198</v>
      </c>
      <c r="E47" s="95" t="s">
        <v>199</v>
      </c>
      <c r="F47" s="95" t="s">
        <v>200</v>
      </c>
      <c r="G47" s="96" t="s">
        <v>25</v>
      </c>
      <c r="H47" s="96">
        <v>2</v>
      </c>
      <c r="I47" s="96"/>
      <c r="J47" s="96"/>
      <c r="K47" s="96"/>
      <c r="L47" s="96"/>
      <c r="M47" s="96"/>
      <c r="N47" s="96">
        <v>3</v>
      </c>
      <c r="O47" s="94">
        <f t="shared" si="21"/>
        <v>33</v>
      </c>
      <c r="P47" s="99">
        <f t="shared" si="22"/>
        <v>17</v>
      </c>
      <c r="Q47" s="94">
        <f t="shared" si="23"/>
        <v>50</v>
      </c>
      <c r="R47" s="94">
        <v>2</v>
      </c>
      <c r="S47" s="96" t="s">
        <v>40</v>
      </c>
      <c r="T47" s="105"/>
      <c r="U47" s="45"/>
      <c r="V47" s="56">
        <f t="shared" si="24"/>
        <v>1.1333333333333333</v>
      </c>
      <c r="W47" s="21" t="s">
        <v>68</v>
      </c>
      <c r="X47" s="14">
        <f>SUM($H$27:$M$27)</f>
        <v>26</v>
      </c>
      <c r="Y47" s="18" t="s">
        <v>66</v>
      </c>
    </row>
    <row r="48" spans="1:25" s="3" customFormat="1" ht="21" customHeight="1" x14ac:dyDescent="0.25">
      <c r="A48" s="196"/>
      <c r="B48" s="187"/>
      <c r="C48" s="99">
        <v>6</v>
      </c>
      <c r="D48" s="102" t="s">
        <v>185</v>
      </c>
      <c r="E48" s="95" t="s">
        <v>135</v>
      </c>
      <c r="F48" s="95" t="s">
        <v>136</v>
      </c>
      <c r="G48" s="96" t="s">
        <v>25</v>
      </c>
      <c r="H48" s="96">
        <v>2</v>
      </c>
      <c r="I48" s="96"/>
      <c r="J48" s="96">
        <v>2</v>
      </c>
      <c r="K48" s="96"/>
      <c r="L48" s="96">
        <v>1</v>
      </c>
      <c r="M48" s="96"/>
      <c r="N48" s="96">
        <v>3</v>
      </c>
      <c r="O48" s="94">
        <f t="shared" si="21"/>
        <v>78</v>
      </c>
      <c r="P48" s="99">
        <f t="shared" si="22"/>
        <v>47</v>
      </c>
      <c r="Q48" s="94">
        <f t="shared" si="23"/>
        <v>125</v>
      </c>
      <c r="R48" s="93">
        <v>5</v>
      </c>
      <c r="S48" s="96" t="s">
        <v>39</v>
      </c>
      <c r="T48" s="102" t="s">
        <v>180</v>
      </c>
      <c r="U48" s="45"/>
      <c r="V48" s="56">
        <f t="shared" si="24"/>
        <v>3.1333333333333333</v>
      </c>
      <c r="Y48" s="27"/>
    </row>
    <row r="49" spans="1:25" s="3" customFormat="1" ht="26.25" customHeight="1" thickBot="1" x14ac:dyDescent="0.25">
      <c r="A49" s="196"/>
      <c r="B49" s="187"/>
      <c r="C49" s="99">
        <v>7</v>
      </c>
      <c r="D49" s="102" t="s">
        <v>186</v>
      </c>
      <c r="E49" s="147" t="s">
        <v>187</v>
      </c>
      <c r="F49" s="95" t="s">
        <v>137</v>
      </c>
      <c r="G49" s="96" t="s">
        <v>25</v>
      </c>
      <c r="H49" s="96">
        <v>2</v>
      </c>
      <c r="I49" s="96"/>
      <c r="J49" s="96">
        <v>2</v>
      </c>
      <c r="K49" s="96"/>
      <c r="L49" s="96"/>
      <c r="M49" s="96"/>
      <c r="N49" s="96">
        <v>3</v>
      </c>
      <c r="O49" s="94">
        <f t="shared" si="21"/>
        <v>63</v>
      </c>
      <c r="P49" s="99">
        <f t="shared" si="22"/>
        <v>37</v>
      </c>
      <c r="Q49" s="94">
        <f t="shared" si="23"/>
        <v>100</v>
      </c>
      <c r="R49" s="93">
        <v>4</v>
      </c>
      <c r="S49" s="96" t="s">
        <v>38</v>
      </c>
      <c r="T49" s="105"/>
      <c r="U49" s="46"/>
      <c r="V49" s="55"/>
      <c r="W49" s="39" t="s">
        <v>67</v>
      </c>
      <c r="X49" s="40">
        <f>$P$27/$X$3</f>
        <v>22.6</v>
      </c>
      <c r="Y49" s="41" t="s">
        <v>66</v>
      </c>
    </row>
    <row r="50" spans="1:25" s="3" customFormat="1" ht="26.25" customHeight="1" thickBot="1" x14ac:dyDescent="0.3">
      <c r="A50" s="196"/>
      <c r="B50" s="188"/>
      <c r="C50" s="99">
        <v>8</v>
      </c>
      <c r="D50" s="102" t="s">
        <v>203</v>
      </c>
      <c r="E50" s="95" t="s">
        <v>202</v>
      </c>
      <c r="F50" s="95" t="s">
        <v>201</v>
      </c>
      <c r="G50" s="96"/>
      <c r="H50" s="96">
        <v>2</v>
      </c>
      <c r="I50" s="96"/>
      <c r="J50" s="96"/>
      <c r="K50" s="96"/>
      <c r="L50" s="96"/>
      <c r="M50" s="96"/>
      <c r="N50" s="96">
        <v>3</v>
      </c>
      <c r="O50" s="93">
        <v>33</v>
      </c>
      <c r="P50" s="96">
        <v>17</v>
      </c>
      <c r="Q50" s="93">
        <v>50</v>
      </c>
      <c r="R50" s="93">
        <v>2</v>
      </c>
      <c r="S50" s="96" t="s">
        <v>40</v>
      </c>
      <c r="T50" s="105"/>
      <c r="W50" s="88"/>
      <c r="X50" s="91"/>
      <c r="Y50" s="92"/>
    </row>
    <row r="51" spans="1:25" s="11" customFormat="1" ht="72" customHeight="1" thickBot="1" x14ac:dyDescent="0.3">
      <c r="A51" s="196"/>
      <c r="B51" s="189"/>
      <c r="C51" s="111"/>
      <c r="D51" s="112"/>
      <c r="E51" s="112"/>
      <c r="F51" s="113"/>
      <c r="G51" s="114" t="s">
        <v>26</v>
      </c>
      <c r="H51" s="115">
        <f>SUM(H43:H50)</f>
        <v>16</v>
      </c>
      <c r="I51" s="115">
        <f>SUM(I43:I50)</f>
        <v>0</v>
      </c>
      <c r="J51" s="115">
        <f>SUM(J43:J50)</f>
        <v>10</v>
      </c>
      <c r="K51" s="115">
        <f t="shared" ref="K51:L51" si="25">SUM(K43:K49)</f>
        <v>0</v>
      </c>
      <c r="L51" s="115">
        <f t="shared" si="25"/>
        <v>2</v>
      </c>
      <c r="M51" s="115">
        <f t="shared" ref="M51:R51" si="26">SUM(M43:M50)</f>
        <v>0</v>
      </c>
      <c r="N51" s="115">
        <f t="shared" si="26"/>
        <v>24</v>
      </c>
      <c r="O51" s="115">
        <f t="shared" si="26"/>
        <v>444</v>
      </c>
      <c r="P51" s="115">
        <f t="shared" si="26"/>
        <v>306</v>
      </c>
      <c r="Q51" s="115">
        <f t="shared" si="26"/>
        <v>750</v>
      </c>
      <c r="R51" s="115">
        <f t="shared" si="26"/>
        <v>30</v>
      </c>
      <c r="S51" s="116"/>
      <c r="T51" s="117"/>
      <c r="V51" s="3"/>
    </row>
    <row r="52" spans="1:25" ht="47.45" customHeight="1" thickBot="1" x14ac:dyDescent="0.3">
      <c r="A52" s="174"/>
      <c r="B52" s="175"/>
      <c r="C52" s="176"/>
      <c r="D52" s="176"/>
      <c r="E52" s="176"/>
      <c r="F52" s="176"/>
      <c r="G52" s="176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5"/>
      <c r="T52" s="177"/>
      <c r="U52" s="19"/>
      <c r="V52" s="3"/>
    </row>
    <row r="53" spans="1:25" s="69" customFormat="1" x14ac:dyDescent="0.25">
      <c r="A53" s="178" t="s">
        <v>0</v>
      </c>
      <c r="B53" s="180" t="s">
        <v>1</v>
      </c>
      <c r="C53" s="180" t="s">
        <v>2</v>
      </c>
      <c r="D53" s="182" t="s">
        <v>3</v>
      </c>
      <c r="E53" s="180" t="s">
        <v>4</v>
      </c>
      <c r="F53" s="180" t="s">
        <v>5</v>
      </c>
      <c r="G53" s="180" t="s">
        <v>6</v>
      </c>
      <c r="H53" s="180" t="s">
        <v>7</v>
      </c>
      <c r="I53" s="180"/>
      <c r="J53" s="180"/>
      <c r="K53" s="180"/>
      <c r="L53" s="180"/>
      <c r="M53" s="180"/>
      <c r="N53" s="182" t="s">
        <v>14</v>
      </c>
      <c r="O53" s="64" t="s">
        <v>15</v>
      </c>
      <c r="P53" s="64" t="s">
        <v>16</v>
      </c>
      <c r="Q53" s="64" t="s">
        <v>17</v>
      </c>
      <c r="R53" s="180" t="s">
        <v>19</v>
      </c>
      <c r="S53" s="182" t="s">
        <v>20</v>
      </c>
      <c r="T53" s="184" t="s">
        <v>21</v>
      </c>
      <c r="U53" s="65"/>
      <c r="V53" s="60" t="s">
        <v>16</v>
      </c>
      <c r="W53" s="66" t="s">
        <v>60</v>
      </c>
      <c r="X53" s="67" t="s">
        <v>61</v>
      </c>
      <c r="Y53" s="68" t="s">
        <v>62</v>
      </c>
    </row>
    <row r="54" spans="1:25" s="74" customFormat="1" ht="34.5" customHeight="1" thickBot="1" x14ac:dyDescent="0.3">
      <c r="A54" s="179"/>
      <c r="B54" s="181"/>
      <c r="C54" s="181"/>
      <c r="D54" s="183"/>
      <c r="E54" s="181"/>
      <c r="F54" s="181"/>
      <c r="G54" s="181"/>
      <c r="H54" s="70" t="s">
        <v>8</v>
      </c>
      <c r="I54" s="70" t="s">
        <v>9</v>
      </c>
      <c r="J54" s="70" t="s">
        <v>10</v>
      </c>
      <c r="K54" s="70" t="s">
        <v>11</v>
      </c>
      <c r="L54" s="70" t="s">
        <v>12</v>
      </c>
      <c r="M54" s="70" t="s">
        <v>13</v>
      </c>
      <c r="N54" s="183"/>
      <c r="O54" s="70" t="s">
        <v>18</v>
      </c>
      <c r="P54" s="70" t="s">
        <v>18</v>
      </c>
      <c r="Q54" s="70" t="s">
        <v>18</v>
      </c>
      <c r="R54" s="181"/>
      <c r="S54" s="183"/>
      <c r="T54" s="185"/>
      <c r="U54" s="65"/>
      <c r="V54" s="61" t="s">
        <v>64</v>
      </c>
      <c r="W54" s="71" t="s">
        <v>38</v>
      </c>
      <c r="X54" s="72" t="s">
        <v>39</v>
      </c>
      <c r="Y54" s="73" t="s">
        <v>40</v>
      </c>
    </row>
    <row r="55" spans="1:25" s="3" customFormat="1" ht="20.25" customHeight="1" x14ac:dyDescent="0.25">
      <c r="A55" s="151" t="s">
        <v>22</v>
      </c>
      <c r="B55" s="154" t="s">
        <v>113</v>
      </c>
      <c r="C55" s="118">
        <v>1</v>
      </c>
      <c r="D55" s="119" t="s">
        <v>204</v>
      </c>
      <c r="E55" s="120" t="s">
        <v>76</v>
      </c>
      <c r="F55" s="120" t="s">
        <v>138</v>
      </c>
      <c r="G55" s="118" t="s">
        <v>25</v>
      </c>
      <c r="H55" s="118">
        <v>2</v>
      </c>
      <c r="I55" s="118"/>
      <c r="J55" s="118"/>
      <c r="K55" s="118"/>
      <c r="L55" s="118">
        <v>1</v>
      </c>
      <c r="M55" s="118"/>
      <c r="N55" s="118">
        <v>3</v>
      </c>
      <c r="O55" s="118">
        <f>SUM($H55:$M55)*$X$3+$N55</f>
        <v>48</v>
      </c>
      <c r="P55" s="118">
        <f>Q55-O55</f>
        <v>77</v>
      </c>
      <c r="Q55" s="118">
        <f>R55*25</f>
        <v>125</v>
      </c>
      <c r="R55" s="118">
        <v>5</v>
      </c>
      <c r="S55" s="118" t="s">
        <v>38</v>
      </c>
      <c r="T55" s="121" t="s">
        <v>216</v>
      </c>
      <c r="U55" s="35"/>
      <c r="V55" s="56">
        <f t="shared" ref="V55:V60" si="27">$P55/$X$3</f>
        <v>5.1333333333333337</v>
      </c>
      <c r="W55" s="20">
        <f>SUMIF($S55:$S60,W$8,$R55:$R60)</f>
        <v>5</v>
      </c>
      <c r="X55" s="10">
        <f t="shared" ref="X55:Y55" si="28">SUMIF($S55:$S60,X$8,$R55:$R60)</f>
        <v>25</v>
      </c>
      <c r="Y55" s="54">
        <f t="shared" si="28"/>
        <v>0</v>
      </c>
    </row>
    <row r="56" spans="1:25" s="3" customFormat="1" ht="20.25" customHeight="1" x14ac:dyDescent="0.25">
      <c r="A56" s="152"/>
      <c r="B56" s="155"/>
      <c r="C56" s="122">
        <v>2</v>
      </c>
      <c r="D56" s="123" t="s">
        <v>205</v>
      </c>
      <c r="E56" s="124" t="s">
        <v>139</v>
      </c>
      <c r="F56" s="125" t="s">
        <v>140</v>
      </c>
      <c r="G56" s="122" t="s">
        <v>25</v>
      </c>
      <c r="H56" s="122">
        <v>2</v>
      </c>
      <c r="I56" s="122"/>
      <c r="J56" s="122"/>
      <c r="K56" s="122"/>
      <c r="L56" s="122"/>
      <c r="M56" s="122">
        <v>1</v>
      </c>
      <c r="N56" s="118">
        <v>3</v>
      </c>
      <c r="O56" s="118">
        <f t="shared" ref="O56:O60" si="29">SUM($H56:$M56)*$X$3+$N56</f>
        <v>48</v>
      </c>
      <c r="P56" s="118">
        <f t="shared" ref="P56:P60" si="30">Q56-O56</f>
        <v>77</v>
      </c>
      <c r="Q56" s="118">
        <f t="shared" ref="Q56:Q60" si="31">R56*25</f>
        <v>125</v>
      </c>
      <c r="R56" s="118">
        <v>5</v>
      </c>
      <c r="S56" s="122" t="s">
        <v>39</v>
      </c>
      <c r="T56" s="126"/>
      <c r="U56" s="36"/>
      <c r="V56" s="56">
        <f t="shared" si="27"/>
        <v>5.1333333333333337</v>
      </c>
      <c r="Y56" s="27"/>
    </row>
    <row r="57" spans="1:25" s="3" customFormat="1" ht="20.25" customHeight="1" x14ac:dyDescent="0.25">
      <c r="A57" s="152"/>
      <c r="B57" s="155"/>
      <c r="C57" s="118">
        <v>3</v>
      </c>
      <c r="D57" s="123" t="s">
        <v>206</v>
      </c>
      <c r="E57" s="127" t="s">
        <v>152</v>
      </c>
      <c r="F57" s="127" t="s">
        <v>153</v>
      </c>
      <c r="G57" s="122" t="s">
        <v>25</v>
      </c>
      <c r="H57" s="122">
        <v>2</v>
      </c>
      <c r="I57" s="122"/>
      <c r="J57" s="122">
        <v>2</v>
      </c>
      <c r="K57" s="122"/>
      <c r="L57" s="122"/>
      <c r="M57" s="122"/>
      <c r="N57" s="118">
        <v>3</v>
      </c>
      <c r="O57" s="118">
        <f t="shared" si="29"/>
        <v>63</v>
      </c>
      <c r="P57" s="118">
        <f t="shared" si="30"/>
        <v>62</v>
      </c>
      <c r="Q57" s="118">
        <f t="shared" si="31"/>
        <v>125</v>
      </c>
      <c r="R57" s="118">
        <v>5</v>
      </c>
      <c r="S57" s="122" t="s">
        <v>39</v>
      </c>
      <c r="T57" s="126"/>
      <c r="U57" s="36"/>
      <c r="V57" s="56">
        <f t="shared" si="27"/>
        <v>4.1333333333333337</v>
      </c>
      <c r="Y57" s="27"/>
    </row>
    <row r="58" spans="1:25" s="3" customFormat="1" ht="20.25" customHeight="1" x14ac:dyDescent="0.25">
      <c r="A58" s="152"/>
      <c r="B58" s="155"/>
      <c r="C58" s="118">
        <v>4</v>
      </c>
      <c r="D58" s="123" t="s">
        <v>207</v>
      </c>
      <c r="E58" s="127" t="s">
        <v>190</v>
      </c>
      <c r="F58" s="127" t="s">
        <v>143</v>
      </c>
      <c r="G58" s="122" t="s">
        <v>25</v>
      </c>
      <c r="H58" s="122">
        <v>2</v>
      </c>
      <c r="I58" s="122"/>
      <c r="J58" s="122"/>
      <c r="K58" s="122"/>
      <c r="L58" s="122"/>
      <c r="M58" s="122">
        <v>1</v>
      </c>
      <c r="N58" s="118">
        <v>3</v>
      </c>
      <c r="O58" s="118">
        <f t="shared" si="29"/>
        <v>48</v>
      </c>
      <c r="P58" s="118">
        <f t="shared" si="30"/>
        <v>77</v>
      </c>
      <c r="Q58" s="118">
        <f t="shared" si="31"/>
        <v>125</v>
      </c>
      <c r="R58" s="122">
        <v>5</v>
      </c>
      <c r="S58" s="122" t="s">
        <v>39</v>
      </c>
      <c r="T58" s="126"/>
      <c r="U58" s="36"/>
      <c r="V58" s="56">
        <f t="shared" si="27"/>
        <v>5.1333333333333337</v>
      </c>
      <c r="Y58" s="27"/>
    </row>
    <row r="59" spans="1:25" s="3" customFormat="1" ht="20.25" customHeight="1" x14ac:dyDescent="0.25">
      <c r="A59" s="152"/>
      <c r="B59" s="155"/>
      <c r="C59" s="122">
        <v>5</v>
      </c>
      <c r="D59" s="123" t="s">
        <v>208</v>
      </c>
      <c r="E59" s="127" t="s">
        <v>144</v>
      </c>
      <c r="F59" s="127" t="s">
        <v>145</v>
      </c>
      <c r="G59" s="122" t="s">
        <v>25</v>
      </c>
      <c r="H59" s="122">
        <v>2</v>
      </c>
      <c r="I59" s="122"/>
      <c r="J59" s="122">
        <v>2</v>
      </c>
      <c r="K59" s="122"/>
      <c r="L59" s="122"/>
      <c r="M59" s="122"/>
      <c r="N59" s="118">
        <v>3</v>
      </c>
      <c r="O59" s="118">
        <f t="shared" si="29"/>
        <v>63</v>
      </c>
      <c r="P59" s="118">
        <f t="shared" si="30"/>
        <v>62</v>
      </c>
      <c r="Q59" s="118">
        <f t="shared" si="31"/>
        <v>125</v>
      </c>
      <c r="R59" s="122">
        <v>5</v>
      </c>
      <c r="S59" s="122" t="s">
        <v>39</v>
      </c>
      <c r="T59" s="126"/>
      <c r="U59" s="36"/>
      <c r="V59" s="56">
        <f t="shared" si="27"/>
        <v>4.1333333333333337</v>
      </c>
      <c r="W59" s="21" t="s">
        <v>65</v>
      </c>
      <c r="X59" s="14">
        <f>SUM($H$16:$M$16)</f>
        <v>23</v>
      </c>
      <c r="Y59" s="14" t="s">
        <v>66</v>
      </c>
    </row>
    <row r="60" spans="1:25" s="3" customFormat="1" ht="20.25" customHeight="1" thickBot="1" x14ac:dyDescent="0.3">
      <c r="A60" s="152"/>
      <c r="B60" s="155"/>
      <c r="C60" s="118">
        <v>6</v>
      </c>
      <c r="D60" s="123" t="s">
        <v>209</v>
      </c>
      <c r="E60" s="127" t="s">
        <v>146</v>
      </c>
      <c r="F60" s="127" t="s">
        <v>147</v>
      </c>
      <c r="G60" s="122" t="s">
        <v>25</v>
      </c>
      <c r="H60" s="122">
        <v>2</v>
      </c>
      <c r="I60" s="122"/>
      <c r="J60" s="122">
        <v>2</v>
      </c>
      <c r="K60" s="122"/>
      <c r="L60" s="122"/>
      <c r="M60" s="122"/>
      <c r="N60" s="118">
        <v>3</v>
      </c>
      <c r="O60" s="118">
        <f t="shared" si="29"/>
        <v>63</v>
      </c>
      <c r="P60" s="118">
        <f t="shared" si="30"/>
        <v>62</v>
      </c>
      <c r="Q60" s="118">
        <f t="shared" si="31"/>
        <v>125</v>
      </c>
      <c r="R60" s="122">
        <v>5</v>
      </c>
      <c r="S60" s="122" t="s">
        <v>39</v>
      </c>
      <c r="T60" s="126"/>
      <c r="U60" s="36"/>
      <c r="V60" s="57">
        <f t="shared" si="27"/>
        <v>4.1333333333333337</v>
      </c>
      <c r="Y60" s="27"/>
    </row>
    <row r="61" spans="1:25" ht="20.25" customHeight="1" x14ac:dyDescent="0.25">
      <c r="A61" s="152"/>
      <c r="B61" s="155"/>
      <c r="C61" s="122"/>
      <c r="D61" s="123"/>
      <c r="E61" s="128"/>
      <c r="F61" s="128"/>
      <c r="G61" s="122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9"/>
      <c r="U61" s="3"/>
      <c r="V61" s="26"/>
      <c r="W61" s="17" t="s">
        <v>67</v>
      </c>
      <c r="X61" s="32">
        <f>$P$16/$X$3</f>
        <v>25.733333333333334</v>
      </c>
      <c r="Y61" s="18" t="s">
        <v>66</v>
      </c>
    </row>
    <row r="62" spans="1:25" s="11" customFormat="1" ht="22.5" customHeight="1" thickBot="1" x14ac:dyDescent="0.3">
      <c r="A62" s="152"/>
      <c r="B62" s="156"/>
      <c r="C62" s="130"/>
      <c r="D62" s="130"/>
      <c r="E62" s="130"/>
      <c r="F62" s="130"/>
      <c r="G62" s="131" t="s">
        <v>26</v>
      </c>
      <c r="H62" s="131">
        <f>SUM(H55:H60)</f>
        <v>12</v>
      </c>
      <c r="I62" s="131">
        <f t="shared" ref="I62:Q62" si="32">SUM(I55:I60)</f>
        <v>0</v>
      </c>
      <c r="J62" s="131">
        <f t="shared" si="32"/>
        <v>6</v>
      </c>
      <c r="K62" s="131">
        <f t="shared" si="32"/>
        <v>0</v>
      </c>
      <c r="L62" s="131">
        <f t="shared" si="32"/>
        <v>1</v>
      </c>
      <c r="M62" s="131">
        <f t="shared" si="32"/>
        <v>2</v>
      </c>
      <c r="N62" s="131">
        <f t="shared" si="32"/>
        <v>18</v>
      </c>
      <c r="O62" s="131">
        <f t="shared" si="32"/>
        <v>333</v>
      </c>
      <c r="P62" s="131">
        <f t="shared" si="32"/>
        <v>417</v>
      </c>
      <c r="Q62" s="131">
        <f t="shared" si="32"/>
        <v>750</v>
      </c>
      <c r="R62" s="131">
        <f>SUM(R55:R60)</f>
        <v>30</v>
      </c>
      <c r="S62" s="131"/>
      <c r="T62" s="132"/>
      <c r="U62" s="3"/>
      <c r="V62" s="26"/>
      <c r="Y62" s="50"/>
    </row>
    <row r="63" spans="1:25" ht="15.75" thickBot="1" x14ac:dyDescent="0.3">
      <c r="A63" s="153"/>
      <c r="B63" s="157"/>
      <c r="C63" s="157"/>
      <c r="D63" s="157"/>
      <c r="E63" s="157"/>
      <c r="F63" s="157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8"/>
      <c r="U63" s="19"/>
      <c r="V63" s="23"/>
      <c r="W63" s="12"/>
      <c r="X63" s="12" t="s">
        <v>1</v>
      </c>
      <c r="Y63" s="12">
        <v>2</v>
      </c>
    </row>
    <row r="64" spans="1:25" s="16" customFormat="1" ht="14.25" x14ac:dyDescent="0.25">
      <c r="A64" s="152"/>
      <c r="B64" s="159" t="s">
        <v>1</v>
      </c>
      <c r="C64" s="160" t="s">
        <v>2</v>
      </c>
      <c r="D64" s="162" t="s">
        <v>3</v>
      </c>
      <c r="E64" s="160" t="s">
        <v>4</v>
      </c>
      <c r="F64" s="160" t="s">
        <v>5</v>
      </c>
      <c r="G64" s="160" t="s">
        <v>6</v>
      </c>
      <c r="H64" s="160" t="s">
        <v>7</v>
      </c>
      <c r="I64" s="160"/>
      <c r="J64" s="160"/>
      <c r="K64" s="160"/>
      <c r="L64" s="160"/>
      <c r="M64" s="160"/>
      <c r="N64" s="162" t="s">
        <v>14</v>
      </c>
      <c r="O64" s="133" t="s">
        <v>15</v>
      </c>
      <c r="P64" s="133" t="s">
        <v>16</v>
      </c>
      <c r="Q64" s="133" t="s">
        <v>17</v>
      </c>
      <c r="R64" s="160" t="s">
        <v>19</v>
      </c>
      <c r="S64" s="162" t="s">
        <v>20</v>
      </c>
      <c r="T64" s="164" t="s">
        <v>21</v>
      </c>
      <c r="U64" s="42"/>
      <c r="V64" s="24" t="s">
        <v>16</v>
      </c>
      <c r="W64" s="12" t="s">
        <v>60</v>
      </c>
      <c r="X64" s="12" t="s">
        <v>61</v>
      </c>
      <c r="Y64" s="52" t="s">
        <v>62</v>
      </c>
    </row>
    <row r="65" spans="1:25" s="15" customFormat="1" ht="39" customHeight="1" thickBot="1" x14ac:dyDescent="0.3">
      <c r="A65" s="152"/>
      <c r="B65" s="156"/>
      <c r="C65" s="161"/>
      <c r="D65" s="163"/>
      <c r="E65" s="161"/>
      <c r="F65" s="161"/>
      <c r="G65" s="161"/>
      <c r="H65" s="134" t="s">
        <v>8</v>
      </c>
      <c r="I65" s="134" t="s">
        <v>9</v>
      </c>
      <c r="J65" s="134" t="s">
        <v>10</v>
      </c>
      <c r="K65" s="134" t="s">
        <v>11</v>
      </c>
      <c r="L65" s="134" t="s">
        <v>12</v>
      </c>
      <c r="M65" s="134" t="s">
        <v>13</v>
      </c>
      <c r="N65" s="163"/>
      <c r="O65" s="134" t="s">
        <v>18</v>
      </c>
      <c r="P65" s="134" t="s">
        <v>18</v>
      </c>
      <c r="Q65" s="134" t="s">
        <v>18</v>
      </c>
      <c r="R65" s="161"/>
      <c r="S65" s="163"/>
      <c r="T65" s="165"/>
      <c r="U65" s="43"/>
      <c r="V65" s="25" t="s">
        <v>64</v>
      </c>
      <c r="W65" s="13" t="s">
        <v>38</v>
      </c>
      <c r="X65" s="13" t="s">
        <v>39</v>
      </c>
      <c r="Y65" s="53" t="s">
        <v>40</v>
      </c>
    </row>
    <row r="66" spans="1:25" s="3" customFormat="1" ht="21" customHeight="1" x14ac:dyDescent="0.25">
      <c r="A66" s="153"/>
      <c r="B66" s="154" t="s">
        <v>114</v>
      </c>
      <c r="C66" s="118">
        <v>1</v>
      </c>
      <c r="D66" s="119" t="s">
        <v>210</v>
      </c>
      <c r="E66" s="120" t="s">
        <v>148</v>
      </c>
      <c r="F66" s="120" t="s">
        <v>149</v>
      </c>
      <c r="G66" s="118" t="s">
        <v>25</v>
      </c>
      <c r="H66" s="118">
        <v>2</v>
      </c>
      <c r="I66" s="118"/>
      <c r="J66" s="118">
        <v>2</v>
      </c>
      <c r="K66" s="118"/>
      <c r="L66" s="118"/>
      <c r="M66" s="118"/>
      <c r="N66" s="118">
        <v>3</v>
      </c>
      <c r="O66" s="118">
        <f>SUM($H66:$M66)*$X$3+$N66</f>
        <v>63</v>
      </c>
      <c r="P66" s="118">
        <f>Q66-O66</f>
        <v>87</v>
      </c>
      <c r="Q66" s="118">
        <f>R66*25</f>
        <v>150</v>
      </c>
      <c r="R66" s="118">
        <v>6</v>
      </c>
      <c r="S66" s="118" t="s">
        <v>39</v>
      </c>
      <c r="T66" s="119"/>
      <c r="U66" s="44"/>
      <c r="V66" s="56">
        <f>$P66/$X$3</f>
        <v>5.8</v>
      </c>
      <c r="W66" s="20">
        <f>SUMIF($S66:$S71,W$8,$R66:$R71)</f>
        <v>5</v>
      </c>
      <c r="X66" s="10">
        <f>SUMIF($S66:$S71,X$8,$R66:$R71)</f>
        <v>25</v>
      </c>
      <c r="Y66" s="54">
        <f>SUMIF($S66:$S71,Y$8,$R66:$R71)</f>
        <v>0</v>
      </c>
    </row>
    <row r="67" spans="1:25" s="3" customFormat="1" ht="21" customHeight="1" x14ac:dyDescent="0.25">
      <c r="A67" s="153"/>
      <c r="B67" s="155"/>
      <c r="C67" s="122">
        <v>2</v>
      </c>
      <c r="D67" s="119" t="s">
        <v>211</v>
      </c>
      <c r="E67" s="124" t="s">
        <v>150</v>
      </c>
      <c r="F67" s="125" t="s">
        <v>151</v>
      </c>
      <c r="G67" s="118" t="s">
        <v>25</v>
      </c>
      <c r="H67" s="118">
        <v>2</v>
      </c>
      <c r="I67" s="118"/>
      <c r="J67" s="118"/>
      <c r="K67" s="118"/>
      <c r="L67" s="118">
        <v>1</v>
      </c>
      <c r="M67" s="118"/>
      <c r="N67" s="118">
        <v>3</v>
      </c>
      <c r="O67" s="118">
        <f t="shared" ref="O67:O72" si="33">SUM($H67:$M67)*$X$3+$N67</f>
        <v>48</v>
      </c>
      <c r="P67" s="118">
        <f t="shared" ref="P67:P72" si="34">Q67-O67</f>
        <v>77</v>
      </c>
      <c r="Q67" s="118">
        <f t="shared" ref="Q67:Q72" si="35">R67*25</f>
        <v>125</v>
      </c>
      <c r="R67" s="118">
        <v>5</v>
      </c>
      <c r="S67" s="122" t="s">
        <v>38</v>
      </c>
      <c r="T67" s="119" t="s">
        <v>204</v>
      </c>
      <c r="U67" s="45"/>
      <c r="V67" s="56">
        <f t="shared" ref="V67:V71" si="36">$P67/$X$3</f>
        <v>5.1333333333333337</v>
      </c>
      <c r="Y67" s="27"/>
    </row>
    <row r="68" spans="1:25" s="3" customFormat="1" ht="21" customHeight="1" x14ac:dyDescent="0.25">
      <c r="A68" s="153"/>
      <c r="B68" s="155"/>
      <c r="C68" s="118">
        <v>3</v>
      </c>
      <c r="D68" s="123" t="s">
        <v>212</v>
      </c>
      <c r="E68" s="127" t="s">
        <v>141</v>
      </c>
      <c r="F68" s="127" t="s">
        <v>142</v>
      </c>
      <c r="G68" s="122" t="s">
        <v>25</v>
      </c>
      <c r="H68" s="122">
        <v>2</v>
      </c>
      <c r="I68" s="122"/>
      <c r="J68" s="122"/>
      <c r="K68" s="122"/>
      <c r="L68" s="122"/>
      <c r="M68" s="122"/>
      <c r="N68" s="118">
        <v>3</v>
      </c>
      <c r="O68" s="118">
        <f t="shared" si="33"/>
        <v>33</v>
      </c>
      <c r="P68" s="118">
        <f t="shared" si="34"/>
        <v>67</v>
      </c>
      <c r="Q68" s="118">
        <f t="shared" si="35"/>
        <v>100</v>
      </c>
      <c r="R68" s="118">
        <v>4</v>
      </c>
      <c r="S68" s="122" t="s">
        <v>39</v>
      </c>
      <c r="T68" s="123"/>
      <c r="U68" s="45"/>
      <c r="V68" s="56">
        <f t="shared" si="36"/>
        <v>4.4666666666666668</v>
      </c>
      <c r="Y68" s="27"/>
    </row>
    <row r="69" spans="1:25" s="3" customFormat="1" ht="21" customHeight="1" x14ac:dyDescent="0.25">
      <c r="A69" s="153"/>
      <c r="B69" s="155"/>
      <c r="C69" s="118">
        <v>4</v>
      </c>
      <c r="D69" s="123" t="s">
        <v>213</v>
      </c>
      <c r="E69" s="127" t="s">
        <v>154</v>
      </c>
      <c r="F69" s="127" t="s">
        <v>155</v>
      </c>
      <c r="G69" s="122" t="s">
        <v>25</v>
      </c>
      <c r="H69" s="122">
        <v>2</v>
      </c>
      <c r="I69" s="122"/>
      <c r="J69" s="122">
        <v>2</v>
      </c>
      <c r="K69" s="122"/>
      <c r="L69" s="122"/>
      <c r="M69" s="122"/>
      <c r="N69" s="118">
        <v>3</v>
      </c>
      <c r="O69" s="118">
        <f t="shared" si="33"/>
        <v>63</v>
      </c>
      <c r="P69" s="118">
        <f t="shared" si="34"/>
        <v>87</v>
      </c>
      <c r="Q69" s="118">
        <f t="shared" si="35"/>
        <v>150</v>
      </c>
      <c r="R69" s="122">
        <v>6</v>
      </c>
      <c r="S69" s="122" t="s">
        <v>39</v>
      </c>
      <c r="T69" s="123" t="s">
        <v>177</v>
      </c>
      <c r="U69" s="45"/>
      <c r="V69" s="56">
        <f t="shared" si="36"/>
        <v>5.8</v>
      </c>
      <c r="Y69" s="27"/>
    </row>
    <row r="70" spans="1:25" s="3" customFormat="1" ht="21" customHeight="1" x14ac:dyDescent="0.25">
      <c r="A70" s="153"/>
      <c r="B70" s="155"/>
      <c r="C70" s="118">
        <v>5</v>
      </c>
      <c r="D70" s="123" t="s">
        <v>214</v>
      </c>
      <c r="E70" s="127" t="s">
        <v>156</v>
      </c>
      <c r="F70" s="127" t="s">
        <v>157</v>
      </c>
      <c r="G70" s="122" t="s">
        <v>25</v>
      </c>
      <c r="H70" s="122">
        <v>2</v>
      </c>
      <c r="I70" s="122"/>
      <c r="J70" s="122">
        <v>2</v>
      </c>
      <c r="K70" s="122"/>
      <c r="L70" s="122"/>
      <c r="M70" s="122"/>
      <c r="N70" s="118">
        <v>3</v>
      </c>
      <c r="O70" s="118">
        <f t="shared" si="33"/>
        <v>63</v>
      </c>
      <c r="P70" s="118">
        <f t="shared" si="34"/>
        <v>37</v>
      </c>
      <c r="Q70" s="118">
        <f t="shared" si="35"/>
        <v>100</v>
      </c>
      <c r="R70" s="118">
        <v>4</v>
      </c>
      <c r="S70" s="122" t="s">
        <v>39</v>
      </c>
      <c r="T70" s="129"/>
      <c r="U70" s="45"/>
      <c r="V70" s="56">
        <f t="shared" si="36"/>
        <v>2.4666666666666668</v>
      </c>
      <c r="W70" s="21" t="s">
        <v>68</v>
      </c>
      <c r="X70" s="14">
        <f>SUM($H$27:$M$27)</f>
        <v>26</v>
      </c>
      <c r="Y70" s="18" t="s">
        <v>66</v>
      </c>
    </row>
    <row r="71" spans="1:25" s="3" customFormat="1" ht="21" customHeight="1" x14ac:dyDescent="0.25">
      <c r="A71" s="153"/>
      <c r="B71" s="155"/>
      <c r="C71" s="118">
        <v>6</v>
      </c>
      <c r="D71" s="123" t="s">
        <v>215</v>
      </c>
      <c r="E71" s="127" t="s">
        <v>158</v>
      </c>
      <c r="F71" s="127" t="s">
        <v>159</v>
      </c>
      <c r="G71" s="122" t="s">
        <v>25</v>
      </c>
      <c r="H71" s="122">
        <v>2</v>
      </c>
      <c r="I71" s="122"/>
      <c r="J71" s="122">
        <v>2</v>
      </c>
      <c r="K71" s="122"/>
      <c r="L71" s="122"/>
      <c r="M71" s="122"/>
      <c r="N71" s="118">
        <v>3</v>
      </c>
      <c r="O71" s="118">
        <f t="shared" si="33"/>
        <v>63</v>
      </c>
      <c r="P71" s="118">
        <f t="shared" si="34"/>
        <v>62</v>
      </c>
      <c r="Q71" s="118">
        <f t="shared" si="35"/>
        <v>125</v>
      </c>
      <c r="R71" s="122">
        <v>5</v>
      </c>
      <c r="S71" s="122" t="s">
        <v>39</v>
      </c>
      <c r="T71" s="129"/>
      <c r="U71" s="45"/>
      <c r="V71" s="56">
        <f t="shared" si="36"/>
        <v>4.1333333333333337</v>
      </c>
      <c r="Y71" s="27"/>
    </row>
    <row r="72" spans="1:25" s="3" customFormat="1" ht="26.25" customHeight="1" thickBot="1" x14ac:dyDescent="0.3">
      <c r="A72" s="153"/>
      <c r="B72" s="155"/>
      <c r="C72" s="118">
        <v>7</v>
      </c>
      <c r="D72" s="123"/>
      <c r="E72" s="127"/>
      <c r="F72" s="127"/>
      <c r="G72" s="122"/>
      <c r="H72" s="122"/>
      <c r="I72" s="122"/>
      <c r="J72" s="122"/>
      <c r="K72" s="122"/>
      <c r="L72" s="122"/>
      <c r="M72" s="122"/>
      <c r="N72" s="122"/>
      <c r="O72" s="118">
        <f t="shared" si="33"/>
        <v>0</v>
      </c>
      <c r="P72" s="118">
        <f t="shared" si="34"/>
        <v>0</v>
      </c>
      <c r="Q72" s="118">
        <f t="shared" si="35"/>
        <v>0</v>
      </c>
      <c r="R72" s="122"/>
      <c r="S72" s="122"/>
      <c r="T72" s="129"/>
      <c r="U72" s="46"/>
      <c r="V72" s="55"/>
      <c r="W72" s="39" t="s">
        <v>67</v>
      </c>
      <c r="X72" s="40">
        <f>$P$27/$X$3</f>
        <v>22.6</v>
      </c>
      <c r="Y72" s="41" t="s">
        <v>66</v>
      </c>
    </row>
    <row r="73" spans="1:25" s="11" customFormat="1" ht="23.25" customHeight="1" thickBot="1" x14ac:dyDescent="0.3">
      <c r="A73" s="153"/>
      <c r="B73" s="156"/>
      <c r="C73" s="136"/>
      <c r="D73" s="137"/>
      <c r="E73" s="137"/>
      <c r="F73" s="138"/>
      <c r="G73" s="139" t="s">
        <v>26</v>
      </c>
      <c r="H73" s="139">
        <f>SUM(H66:H72)</f>
        <v>12</v>
      </c>
      <c r="I73" s="139">
        <f t="shared" ref="I73:R73" si="37">SUM(I66:I72)</f>
        <v>0</v>
      </c>
      <c r="J73" s="139">
        <f t="shared" si="37"/>
        <v>8</v>
      </c>
      <c r="K73" s="139">
        <f t="shared" si="37"/>
        <v>0</v>
      </c>
      <c r="L73" s="139">
        <f t="shared" si="37"/>
        <v>1</v>
      </c>
      <c r="M73" s="139">
        <f t="shared" si="37"/>
        <v>0</v>
      </c>
      <c r="N73" s="139">
        <f t="shared" si="37"/>
        <v>18</v>
      </c>
      <c r="O73" s="139">
        <f t="shared" si="37"/>
        <v>333</v>
      </c>
      <c r="P73" s="139">
        <f t="shared" si="37"/>
        <v>417</v>
      </c>
      <c r="Q73" s="139">
        <f t="shared" si="37"/>
        <v>750</v>
      </c>
      <c r="R73" s="139">
        <f t="shared" si="37"/>
        <v>30</v>
      </c>
      <c r="S73" s="140"/>
      <c r="T73" s="126"/>
      <c r="V73" s="3"/>
    </row>
    <row r="74" spans="1:25" ht="47.45" customHeight="1" thickBot="1" x14ac:dyDescent="0.3">
      <c r="A74" s="166"/>
      <c r="B74" s="167"/>
      <c r="C74" s="168"/>
      <c r="D74" s="168"/>
      <c r="E74" s="168"/>
      <c r="F74" s="168"/>
      <c r="G74" s="168"/>
      <c r="H74" s="168"/>
      <c r="I74" s="168"/>
      <c r="J74" s="168"/>
      <c r="K74" s="168"/>
      <c r="L74" s="168"/>
      <c r="M74" s="168"/>
      <c r="N74" s="168"/>
      <c r="O74" s="168"/>
      <c r="P74" s="168"/>
      <c r="Q74" s="168"/>
      <c r="R74" s="168"/>
      <c r="S74" s="167"/>
      <c r="T74" s="169"/>
      <c r="U74" s="19"/>
      <c r="V74" s="3"/>
    </row>
    <row r="75" spans="1:25" s="11" customFormat="1" x14ac:dyDescent="0.25">
      <c r="A75" s="159" t="s">
        <v>235</v>
      </c>
      <c r="B75" s="160" t="s">
        <v>1</v>
      </c>
      <c r="C75" s="160" t="s">
        <v>2</v>
      </c>
      <c r="D75" s="162" t="s">
        <v>3</v>
      </c>
      <c r="E75" s="160" t="s">
        <v>4</v>
      </c>
      <c r="F75" s="160" t="s">
        <v>5</v>
      </c>
      <c r="G75" s="160" t="s">
        <v>6</v>
      </c>
      <c r="H75" s="160" t="s">
        <v>7</v>
      </c>
      <c r="I75" s="160"/>
      <c r="J75" s="160"/>
      <c r="K75" s="160"/>
      <c r="L75" s="160"/>
      <c r="M75" s="160"/>
      <c r="N75" s="162" t="s">
        <v>14</v>
      </c>
      <c r="O75" s="133" t="s">
        <v>15</v>
      </c>
      <c r="P75" s="133" t="s">
        <v>16</v>
      </c>
      <c r="Q75" s="133" t="s">
        <v>17</v>
      </c>
      <c r="R75" s="160" t="s">
        <v>19</v>
      </c>
      <c r="S75" s="162" t="s">
        <v>20</v>
      </c>
      <c r="T75" s="164" t="s">
        <v>21</v>
      </c>
      <c r="U75" s="22"/>
      <c r="V75" s="60" t="s">
        <v>16</v>
      </c>
      <c r="W75" s="58" t="s">
        <v>60</v>
      </c>
      <c r="X75" s="12" t="s">
        <v>61</v>
      </c>
      <c r="Y75" s="52" t="s">
        <v>62</v>
      </c>
    </row>
    <row r="76" spans="1:25" s="15" customFormat="1" ht="34.5" customHeight="1" thickBot="1" x14ac:dyDescent="0.3">
      <c r="A76" s="156"/>
      <c r="B76" s="161"/>
      <c r="C76" s="161"/>
      <c r="D76" s="163"/>
      <c r="E76" s="161"/>
      <c r="F76" s="161"/>
      <c r="G76" s="161"/>
      <c r="H76" s="134" t="s">
        <v>8</v>
      </c>
      <c r="I76" s="134" t="s">
        <v>9</v>
      </c>
      <c r="J76" s="134" t="s">
        <v>10</v>
      </c>
      <c r="K76" s="134" t="s">
        <v>11</v>
      </c>
      <c r="L76" s="134" t="s">
        <v>12</v>
      </c>
      <c r="M76" s="134" t="s">
        <v>13</v>
      </c>
      <c r="N76" s="163"/>
      <c r="O76" s="134" t="s">
        <v>18</v>
      </c>
      <c r="P76" s="134" t="s">
        <v>18</v>
      </c>
      <c r="Q76" s="134" t="s">
        <v>18</v>
      </c>
      <c r="R76" s="161"/>
      <c r="S76" s="163"/>
      <c r="T76" s="165"/>
      <c r="U76" s="22"/>
      <c r="V76" s="61" t="s">
        <v>64</v>
      </c>
      <c r="W76" s="59" t="s">
        <v>38</v>
      </c>
      <c r="X76" s="13" t="s">
        <v>39</v>
      </c>
      <c r="Y76" s="53" t="s">
        <v>40</v>
      </c>
    </row>
    <row r="77" spans="1:25" s="3" customFormat="1" ht="20.25" customHeight="1" x14ac:dyDescent="0.25">
      <c r="A77" s="151" t="s">
        <v>22</v>
      </c>
      <c r="B77" s="154" t="s">
        <v>115</v>
      </c>
      <c r="C77" s="118">
        <v>1</v>
      </c>
      <c r="D77" s="119" t="s">
        <v>217</v>
      </c>
      <c r="E77" s="120" t="s">
        <v>160</v>
      </c>
      <c r="F77" s="120" t="s">
        <v>161</v>
      </c>
      <c r="G77" s="118" t="s">
        <v>25</v>
      </c>
      <c r="H77" s="148">
        <v>2</v>
      </c>
      <c r="I77" s="148"/>
      <c r="J77" s="148"/>
      <c r="K77" s="148"/>
      <c r="L77" s="148"/>
      <c r="M77" s="148"/>
      <c r="N77" s="148">
        <v>3</v>
      </c>
      <c r="O77" s="118">
        <f>SUM($H77:$M77)*$X$3+$N77</f>
        <v>33</v>
      </c>
      <c r="P77" s="118">
        <f>Q77-O77</f>
        <v>67</v>
      </c>
      <c r="Q77" s="118">
        <f>R77*25</f>
        <v>100</v>
      </c>
      <c r="R77" s="148">
        <v>4</v>
      </c>
      <c r="S77" s="148" t="s">
        <v>38</v>
      </c>
      <c r="T77" s="121"/>
      <c r="U77" s="35"/>
      <c r="V77" s="56">
        <f t="shared" ref="V77:V82" si="38">$P77/$X$3</f>
        <v>4.4666666666666668</v>
      </c>
      <c r="W77" s="20">
        <f>SUMIF($S77:$S82,W$8,$R77:$R82)</f>
        <v>10</v>
      </c>
      <c r="X77" s="10">
        <f t="shared" ref="X77:Y77" si="39">SUMIF($S77:$S82,X$8,$R77:$R82)</f>
        <v>20</v>
      </c>
      <c r="Y77" s="54">
        <f t="shared" si="39"/>
        <v>0</v>
      </c>
    </row>
    <row r="78" spans="1:25" s="3" customFormat="1" ht="20.25" customHeight="1" x14ac:dyDescent="0.25">
      <c r="A78" s="152"/>
      <c r="B78" s="155"/>
      <c r="C78" s="122">
        <v>2</v>
      </c>
      <c r="D78" s="123" t="s">
        <v>227</v>
      </c>
      <c r="E78" s="124" t="s">
        <v>231</v>
      </c>
      <c r="F78" s="125" t="s">
        <v>230</v>
      </c>
      <c r="G78" s="122" t="s">
        <v>25</v>
      </c>
      <c r="H78" s="12">
        <v>2</v>
      </c>
      <c r="I78" s="12"/>
      <c r="J78" s="12"/>
      <c r="K78" s="12"/>
      <c r="L78" s="12"/>
      <c r="M78" s="12"/>
      <c r="N78" s="148">
        <v>3</v>
      </c>
      <c r="O78" s="118">
        <f t="shared" ref="O78:O82" si="40">SUM($H78:$M78)*$X$3+$N78</f>
        <v>33</v>
      </c>
      <c r="P78" s="118">
        <f t="shared" ref="P78:P82" si="41">Q78-O78</f>
        <v>17</v>
      </c>
      <c r="Q78" s="118">
        <f t="shared" ref="Q78:Q82" si="42">R78*25</f>
        <v>50</v>
      </c>
      <c r="R78" s="148">
        <v>2</v>
      </c>
      <c r="S78" s="12" t="s">
        <v>38</v>
      </c>
      <c r="T78" s="126"/>
      <c r="U78" s="36"/>
      <c r="V78" s="56">
        <f t="shared" si="38"/>
        <v>1.1333333333333333</v>
      </c>
      <c r="Y78" s="27"/>
    </row>
    <row r="79" spans="1:25" s="3" customFormat="1" ht="20.25" customHeight="1" x14ac:dyDescent="0.25">
      <c r="A79" s="152"/>
      <c r="B79" s="155"/>
      <c r="C79" s="118">
        <v>3</v>
      </c>
      <c r="D79" s="123" t="s">
        <v>218</v>
      </c>
      <c r="E79" s="127" t="s">
        <v>162</v>
      </c>
      <c r="F79" s="127" t="s">
        <v>163</v>
      </c>
      <c r="G79" s="122" t="s">
        <v>25</v>
      </c>
      <c r="H79" s="12">
        <v>2</v>
      </c>
      <c r="I79" s="12"/>
      <c r="J79" s="12">
        <v>2</v>
      </c>
      <c r="K79" s="12"/>
      <c r="L79" s="12"/>
      <c r="M79" s="12"/>
      <c r="N79" s="148">
        <v>3</v>
      </c>
      <c r="O79" s="118">
        <f t="shared" si="40"/>
        <v>63</v>
      </c>
      <c r="P79" s="118">
        <f t="shared" si="41"/>
        <v>112</v>
      </c>
      <c r="Q79" s="118">
        <f t="shared" si="42"/>
        <v>175</v>
      </c>
      <c r="R79" s="148">
        <v>7</v>
      </c>
      <c r="S79" s="12" t="s">
        <v>39</v>
      </c>
      <c r="T79" s="126"/>
      <c r="U79" s="36"/>
      <c r="V79" s="56">
        <f t="shared" si="38"/>
        <v>7.4666666666666668</v>
      </c>
      <c r="Y79" s="27"/>
    </row>
    <row r="80" spans="1:25" s="3" customFormat="1" ht="20.25" customHeight="1" x14ac:dyDescent="0.25">
      <c r="A80" s="152"/>
      <c r="B80" s="155"/>
      <c r="C80" s="118">
        <v>4</v>
      </c>
      <c r="D80" s="123" t="s">
        <v>219</v>
      </c>
      <c r="E80" s="127" t="s">
        <v>164</v>
      </c>
      <c r="F80" s="127" t="s">
        <v>165</v>
      </c>
      <c r="G80" s="122" t="s">
        <v>25</v>
      </c>
      <c r="H80" s="12">
        <v>2</v>
      </c>
      <c r="I80" s="12"/>
      <c r="J80" s="12"/>
      <c r="K80" s="12"/>
      <c r="L80" s="12"/>
      <c r="M80" s="12"/>
      <c r="N80" s="148">
        <v>3</v>
      </c>
      <c r="O80" s="118">
        <f t="shared" si="40"/>
        <v>33</v>
      </c>
      <c r="P80" s="118">
        <f t="shared" si="41"/>
        <v>117</v>
      </c>
      <c r="Q80" s="118">
        <f t="shared" si="42"/>
        <v>150</v>
      </c>
      <c r="R80" s="12">
        <v>6</v>
      </c>
      <c r="S80" s="12" t="s">
        <v>39</v>
      </c>
      <c r="T80" s="126"/>
      <c r="U80" s="36"/>
      <c r="V80" s="56">
        <f t="shared" si="38"/>
        <v>7.8</v>
      </c>
      <c r="Y80" s="27"/>
    </row>
    <row r="81" spans="1:25" s="3" customFormat="1" ht="20.25" customHeight="1" x14ac:dyDescent="0.25">
      <c r="A81" s="152"/>
      <c r="B81" s="155"/>
      <c r="C81" s="122">
        <v>5</v>
      </c>
      <c r="D81" s="123" t="s">
        <v>220</v>
      </c>
      <c r="E81" s="127" t="s">
        <v>234</v>
      </c>
      <c r="F81" s="127" t="s">
        <v>166</v>
      </c>
      <c r="G81" s="122" t="s">
        <v>25</v>
      </c>
      <c r="H81" s="12">
        <v>2</v>
      </c>
      <c r="I81" s="12"/>
      <c r="J81" s="12"/>
      <c r="K81" s="12"/>
      <c r="L81" s="12"/>
      <c r="M81" s="12"/>
      <c r="N81" s="148">
        <v>3</v>
      </c>
      <c r="O81" s="118">
        <f t="shared" si="40"/>
        <v>33</v>
      </c>
      <c r="P81" s="118">
        <f t="shared" si="41"/>
        <v>142</v>
      </c>
      <c r="Q81" s="118">
        <f t="shared" si="42"/>
        <v>175</v>
      </c>
      <c r="R81" s="12">
        <v>7</v>
      </c>
      <c r="S81" s="12" t="s">
        <v>39</v>
      </c>
      <c r="T81" s="126"/>
      <c r="U81" s="36"/>
      <c r="V81" s="56">
        <f t="shared" si="38"/>
        <v>9.4666666666666668</v>
      </c>
      <c r="W81" s="21" t="s">
        <v>65</v>
      </c>
      <c r="X81" s="14">
        <f>SUM($H$16:$M$16)</f>
        <v>23</v>
      </c>
      <c r="Y81" s="14" t="s">
        <v>66</v>
      </c>
    </row>
    <row r="82" spans="1:25" s="3" customFormat="1" ht="20.25" customHeight="1" thickBot="1" x14ac:dyDescent="0.3">
      <c r="A82" s="152"/>
      <c r="B82" s="155"/>
      <c r="C82" s="118">
        <v>6</v>
      </c>
      <c r="D82" s="150" t="s">
        <v>221</v>
      </c>
      <c r="E82" s="127" t="s">
        <v>167</v>
      </c>
      <c r="F82" s="127" t="s">
        <v>168</v>
      </c>
      <c r="G82" s="122" t="s">
        <v>25</v>
      </c>
      <c r="H82" s="12">
        <v>2</v>
      </c>
      <c r="I82" s="12"/>
      <c r="J82" s="12"/>
      <c r="K82" s="12"/>
      <c r="L82" s="12"/>
      <c r="M82" s="12"/>
      <c r="N82" s="148">
        <v>3</v>
      </c>
      <c r="O82" s="118">
        <f t="shared" si="40"/>
        <v>33</v>
      </c>
      <c r="P82" s="118">
        <f t="shared" si="41"/>
        <v>67</v>
      </c>
      <c r="Q82" s="118">
        <f t="shared" si="42"/>
        <v>100</v>
      </c>
      <c r="R82" s="12">
        <v>4</v>
      </c>
      <c r="S82" s="12" t="s">
        <v>38</v>
      </c>
      <c r="T82" s="126"/>
      <c r="U82" s="36"/>
      <c r="V82" s="57">
        <f t="shared" si="38"/>
        <v>4.4666666666666668</v>
      </c>
      <c r="Y82" s="27"/>
    </row>
    <row r="83" spans="1:25" ht="20.25" customHeight="1" x14ac:dyDescent="0.25">
      <c r="A83" s="152"/>
      <c r="B83" s="155"/>
      <c r="C83" s="122"/>
      <c r="D83" s="123"/>
      <c r="E83" s="127"/>
      <c r="F83" s="127"/>
      <c r="G83" s="12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9"/>
      <c r="U83" s="3"/>
      <c r="V83" s="26"/>
      <c r="W83" s="17" t="s">
        <v>67</v>
      </c>
      <c r="X83" s="32">
        <f>$P$16/$X$3</f>
        <v>25.733333333333334</v>
      </c>
      <c r="Y83" s="18" t="s">
        <v>66</v>
      </c>
    </row>
    <row r="84" spans="1:25" s="11" customFormat="1" ht="22.5" customHeight="1" thickBot="1" x14ac:dyDescent="0.3">
      <c r="A84" s="152"/>
      <c r="B84" s="156"/>
      <c r="C84" s="130"/>
      <c r="D84" s="130"/>
      <c r="E84" s="130"/>
      <c r="F84" s="130"/>
      <c r="G84" s="131" t="s">
        <v>26</v>
      </c>
      <c r="H84" s="149">
        <f>SUM(H77:H82)</f>
        <v>12</v>
      </c>
      <c r="I84" s="149">
        <f t="shared" ref="I84:R84" si="43">SUM(I77:I82)</f>
        <v>0</v>
      </c>
      <c r="J84" s="149">
        <f>SUM(J77:J82)</f>
        <v>2</v>
      </c>
      <c r="K84" s="149">
        <f t="shared" si="43"/>
        <v>0</v>
      </c>
      <c r="L84" s="149">
        <f t="shared" si="43"/>
        <v>0</v>
      </c>
      <c r="M84" s="149">
        <f t="shared" si="43"/>
        <v>0</v>
      </c>
      <c r="N84" s="149">
        <f t="shared" si="43"/>
        <v>18</v>
      </c>
      <c r="O84" s="149">
        <f t="shared" si="43"/>
        <v>228</v>
      </c>
      <c r="P84" s="149">
        <f t="shared" si="43"/>
        <v>522</v>
      </c>
      <c r="Q84" s="149">
        <f t="shared" si="43"/>
        <v>750</v>
      </c>
      <c r="R84" s="149">
        <f t="shared" si="43"/>
        <v>30</v>
      </c>
      <c r="S84" s="149"/>
      <c r="T84" s="132"/>
      <c r="U84" s="3"/>
      <c r="V84" s="26"/>
      <c r="Y84" s="50"/>
    </row>
    <row r="85" spans="1:25" ht="15.75" thickBot="1" x14ac:dyDescent="0.3">
      <c r="A85" s="153"/>
      <c r="B85" s="157"/>
      <c r="C85" s="157"/>
      <c r="D85" s="157"/>
      <c r="E85" s="157"/>
      <c r="F85" s="157"/>
      <c r="G85" s="157"/>
      <c r="H85" s="157"/>
      <c r="I85" s="157"/>
      <c r="J85" s="157"/>
      <c r="K85" s="157"/>
      <c r="L85" s="157"/>
      <c r="M85" s="157"/>
      <c r="N85" s="157"/>
      <c r="O85" s="157"/>
      <c r="P85" s="157"/>
      <c r="Q85" s="157"/>
      <c r="R85" s="157"/>
      <c r="S85" s="157"/>
      <c r="T85" s="158"/>
      <c r="U85" s="19"/>
      <c r="V85" s="23"/>
      <c r="W85" s="12"/>
      <c r="X85" s="12" t="s">
        <v>1</v>
      </c>
      <c r="Y85" s="12">
        <v>2</v>
      </c>
    </row>
    <row r="86" spans="1:25" s="16" customFormat="1" ht="14.25" x14ac:dyDescent="0.25">
      <c r="A86" s="152"/>
      <c r="B86" s="159" t="s">
        <v>1</v>
      </c>
      <c r="C86" s="160" t="s">
        <v>2</v>
      </c>
      <c r="D86" s="162" t="s">
        <v>3</v>
      </c>
      <c r="E86" s="160" t="s">
        <v>4</v>
      </c>
      <c r="F86" s="160" t="s">
        <v>5</v>
      </c>
      <c r="G86" s="160" t="s">
        <v>6</v>
      </c>
      <c r="H86" s="160" t="s">
        <v>7</v>
      </c>
      <c r="I86" s="160"/>
      <c r="J86" s="160"/>
      <c r="K86" s="160"/>
      <c r="L86" s="160"/>
      <c r="M86" s="160"/>
      <c r="N86" s="162" t="s">
        <v>14</v>
      </c>
      <c r="O86" s="133" t="s">
        <v>15</v>
      </c>
      <c r="P86" s="133" t="s">
        <v>16</v>
      </c>
      <c r="Q86" s="133" t="s">
        <v>17</v>
      </c>
      <c r="R86" s="160" t="s">
        <v>19</v>
      </c>
      <c r="S86" s="162" t="s">
        <v>20</v>
      </c>
      <c r="T86" s="164" t="s">
        <v>21</v>
      </c>
      <c r="U86" s="42"/>
      <c r="V86" s="24" t="s">
        <v>16</v>
      </c>
      <c r="W86" s="12" t="s">
        <v>60</v>
      </c>
      <c r="X86" s="12" t="s">
        <v>61</v>
      </c>
      <c r="Y86" s="52" t="s">
        <v>62</v>
      </c>
    </row>
    <row r="87" spans="1:25" s="15" customFormat="1" ht="39" customHeight="1" thickBot="1" x14ac:dyDescent="0.3">
      <c r="A87" s="152"/>
      <c r="B87" s="156"/>
      <c r="C87" s="161"/>
      <c r="D87" s="163"/>
      <c r="E87" s="161"/>
      <c r="F87" s="161"/>
      <c r="G87" s="161"/>
      <c r="H87" s="134" t="s">
        <v>8</v>
      </c>
      <c r="I87" s="134" t="s">
        <v>9</v>
      </c>
      <c r="J87" s="134" t="s">
        <v>10</v>
      </c>
      <c r="K87" s="134" t="s">
        <v>11</v>
      </c>
      <c r="L87" s="134" t="s">
        <v>12</v>
      </c>
      <c r="M87" s="134" t="s">
        <v>13</v>
      </c>
      <c r="N87" s="163"/>
      <c r="O87" s="134" t="s">
        <v>18</v>
      </c>
      <c r="P87" s="134" t="s">
        <v>18</v>
      </c>
      <c r="Q87" s="134" t="s">
        <v>18</v>
      </c>
      <c r="R87" s="161"/>
      <c r="S87" s="163"/>
      <c r="T87" s="165"/>
      <c r="U87" s="43"/>
      <c r="V87" s="25" t="s">
        <v>64</v>
      </c>
      <c r="W87" s="13" t="s">
        <v>38</v>
      </c>
      <c r="X87" s="13" t="s">
        <v>39</v>
      </c>
      <c r="Y87" s="53" t="s">
        <v>40</v>
      </c>
    </row>
    <row r="88" spans="1:25" s="3" customFormat="1" ht="21" customHeight="1" x14ac:dyDescent="0.25">
      <c r="A88" s="153"/>
      <c r="B88" s="154" t="s">
        <v>116</v>
      </c>
      <c r="C88" s="118">
        <v>1</v>
      </c>
      <c r="D88" s="119" t="s">
        <v>222</v>
      </c>
      <c r="E88" s="120" t="s">
        <v>169</v>
      </c>
      <c r="F88" s="120" t="s">
        <v>170</v>
      </c>
      <c r="G88" s="118" t="s">
        <v>25</v>
      </c>
      <c r="H88" s="148">
        <v>2</v>
      </c>
      <c r="I88" s="148"/>
      <c r="J88" s="148"/>
      <c r="K88" s="148"/>
      <c r="L88" s="148"/>
      <c r="M88" s="148"/>
      <c r="N88" s="148">
        <v>3</v>
      </c>
      <c r="O88" s="118">
        <f>SUM($H88:$M88)*$X$3+$N88</f>
        <v>33</v>
      </c>
      <c r="P88" s="118">
        <f>Q88-O88</f>
        <v>67</v>
      </c>
      <c r="Q88" s="118">
        <f>R88*25</f>
        <v>100</v>
      </c>
      <c r="R88" s="148">
        <v>4</v>
      </c>
      <c r="S88" s="148" t="s">
        <v>38</v>
      </c>
      <c r="T88" s="119"/>
      <c r="U88" s="44"/>
      <c r="V88" s="56">
        <f>$P88/$X$3</f>
        <v>4.4666666666666668</v>
      </c>
      <c r="W88" s="20">
        <f>SUMIF($S88:$S93,W$8,$R88:$R93)</f>
        <v>4</v>
      </c>
      <c r="X88" s="10">
        <f>SUMIF($S88:$S93,X$8,$R88:$R93)</f>
        <v>26</v>
      </c>
      <c r="Y88" s="54">
        <f>SUMIF($S88:$S93,Y$8,$R88:$R93)</f>
        <v>0</v>
      </c>
    </row>
    <row r="89" spans="1:25" s="3" customFormat="1" ht="21" customHeight="1" x14ac:dyDescent="0.25">
      <c r="A89" s="153"/>
      <c r="B89" s="155"/>
      <c r="C89" s="122">
        <v>2</v>
      </c>
      <c r="D89" s="119" t="s">
        <v>228</v>
      </c>
      <c r="E89" s="124" t="s">
        <v>232</v>
      </c>
      <c r="F89" s="125" t="s">
        <v>229</v>
      </c>
      <c r="G89" s="118" t="s">
        <v>25</v>
      </c>
      <c r="H89" s="148">
        <v>2</v>
      </c>
      <c r="I89" s="148"/>
      <c r="J89" s="148">
        <v>2</v>
      </c>
      <c r="K89" s="148"/>
      <c r="L89" s="148"/>
      <c r="M89" s="148"/>
      <c r="N89" s="148">
        <v>3</v>
      </c>
      <c r="O89" s="118">
        <f t="shared" ref="O89:O92" si="44">SUM($H89:$M89)*$X$3+$N89</f>
        <v>63</v>
      </c>
      <c r="P89" s="118">
        <f t="shared" ref="P89:P92" si="45">Q89-O89</f>
        <v>37</v>
      </c>
      <c r="Q89" s="118">
        <f t="shared" ref="Q89:Q92" si="46">R89*25</f>
        <v>100</v>
      </c>
      <c r="R89" s="148">
        <v>4</v>
      </c>
      <c r="S89" s="12" t="s">
        <v>39</v>
      </c>
      <c r="T89" s="135"/>
      <c r="U89" s="45"/>
      <c r="V89" s="56">
        <f t="shared" ref="V89:V93" si="47">$P89/$X$3</f>
        <v>2.4666666666666668</v>
      </c>
      <c r="Y89" s="27"/>
    </row>
    <row r="90" spans="1:25" s="3" customFormat="1" ht="21" customHeight="1" x14ac:dyDescent="0.25">
      <c r="A90" s="153"/>
      <c r="B90" s="155"/>
      <c r="C90" s="118">
        <v>3</v>
      </c>
      <c r="D90" s="123" t="s">
        <v>223</v>
      </c>
      <c r="E90" s="127" t="s">
        <v>171</v>
      </c>
      <c r="F90" s="127" t="s">
        <v>172</v>
      </c>
      <c r="G90" s="122" t="s">
        <v>25</v>
      </c>
      <c r="H90" s="12">
        <v>2</v>
      </c>
      <c r="I90" s="12"/>
      <c r="J90" s="12">
        <v>2</v>
      </c>
      <c r="K90" s="12"/>
      <c r="L90" s="12"/>
      <c r="M90" s="12"/>
      <c r="N90" s="148">
        <v>3</v>
      </c>
      <c r="O90" s="118">
        <f t="shared" si="44"/>
        <v>63</v>
      </c>
      <c r="P90" s="118">
        <f t="shared" si="45"/>
        <v>137</v>
      </c>
      <c r="Q90" s="118">
        <f t="shared" si="46"/>
        <v>200</v>
      </c>
      <c r="R90" s="148">
        <v>8</v>
      </c>
      <c r="S90" s="12" t="s">
        <v>39</v>
      </c>
      <c r="T90" s="123"/>
      <c r="U90" s="45"/>
      <c r="V90" s="56">
        <f t="shared" si="47"/>
        <v>9.1333333333333329</v>
      </c>
      <c r="Y90" s="27"/>
    </row>
    <row r="91" spans="1:25" s="3" customFormat="1" ht="21" customHeight="1" x14ac:dyDescent="0.25">
      <c r="A91" s="153"/>
      <c r="B91" s="155"/>
      <c r="C91" s="118">
        <v>4</v>
      </c>
      <c r="D91" s="123" t="s">
        <v>224</v>
      </c>
      <c r="E91" s="127" t="s">
        <v>233</v>
      </c>
      <c r="F91" s="127" t="s">
        <v>173</v>
      </c>
      <c r="G91" s="122" t="s">
        <v>25</v>
      </c>
      <c r="H91" s="12">
        <v>2</v>
      </c>
      <c r="I91" s="12"/>
      <c r="J91" s="12"/>
      <c r="K91" s="12"/>
      <c r="L91" s="12"/>
      <c r="M91" s="12"/>
      <c r="N91" s="148">
        <v>3</v>
      </c>
      <c r="O91" s="118">
        <f t="shared" si="44"/>
        <v>33</v>
      </c>
      <c r="P91" s="118">
        <f t="shared" si="45"/>
        <v>142</v>
      </c>
      <c r="Q91" s="118">
        <f t="shared" si="46"/>
        <v>175</v>
      </c>
      <c r="R91" s="12">
        <v>7</v>
      </c>
      <c r="S91" s="12" t="s">
        <v>39</v>
      </c>
      <c r="T91" s="123"/>
      <c r="U91" s="45"/>
      <c r="V91" s="56">
        <f t="shared" si="47"/>
        <v>9.4666666666666668</v>
      </c>
      <c r="Y91" s="27"/>
    </row>
    <row r="92" spans="1:25" s="3" customFormat="1" ht="21" customHeight="1" x14ac:dyDescent="0.25">
      <c r="A92" s="153"/>
      <c r="B92" s="155"/>
      <c r="C92" s="118">
        <v>5</v>
      </c>
      <c r="D92" s="123" t="s">
        <v>225</v>
      </c>
      <c r="E92" s="127" t="s">
        <v>226</v>
      </c>
      <c r="F92" s="127" t="s">
        <v>174</v>
      </c>
      <c r="G92" s="122" t="s">
        <v>25</v>
      </c>
      <c r="H92" s="12">
        <v>2</v>
      </c>
      <c r="I92" s="12"/>
      <c r="J92" s="12"/>
      <c r="K92" s="12"/>
      <c r="L92" s="12">
        <v>2</v>
      </c>
      <c r="M92" s="12"/>
      <c r="N92" s="148">
        <v>3</v>
      </c>
      <c r="O92" s="118">
        <f t="shared" si="44"/>
        <v>63</v>
      </c>
      <c r="P92" s="118">
        <f t="shared" si="45"/>
        <v>112</v>
      </c>
      <c r="Q92" s="118">
        <f t="shared" si="46"/>
        <v>175</v>
      </c>
      <c r="R92" s="148">
        <v>7</v>
      </c>
      <c r="S92" s="12" t="s">
        <v>39</v>
      </c>
      <c r="T92" s="129"/>
      <c r="U92" s="45"/>
      <c r="V92" s="56">
        <f t="shared" si="47"/>
        <v>7.4666666666666668</v>
      </c>
      <c r="W92" s="21" t="s">
        <v>68</v>
      </c>
      <c r="X92" s="14">
        <f>SUM($H$27:$M$27)</f>
        <v>26</v>
      </c>
      <c r="Y92" s="18" t="s">
        <v>66</v>
      </c>
    </row>
    <row r="93" spans="1:25" s="3" customFormat="1" ht="21" customHeight="1" x14ac:dyDescent="0.25">
      <c r="A93" s="153"/>
      <c r="B93" s="155"/>
      <c r="C93" s="118">
        <v>6</v>
      </c>
      <c r="D93" s="150"/>
      <c r="E93" s="127"/>
      <c r="F93" s="127"/>
      <c r="G93" s="122"/>
      <c r="H93" s="12"/>
      <c r="I93" s="12"/>
      <c r="J93" s="12"/>
      <c r="K93" s="12"/>
      <c r="L93" s="12"/>
      <c r="M93" s="12"/>
      <c r="N93" s="148"/>
      <c r="O93" s="118"/>
      <c r="P93" s="118"/>
      <c r="Q93" s="118"/>
      <c r="R93" s="12"/>
      <c r="S93" s="12"/>
      <c r="T93" s="129"/>
      <c r="U93" s="45"/>
      <c r="V93" s="56">
        <f t="shared" si="47"/>
        <v>0</v>
      </c>
      <c r="Y93" s="27"/>
    </row>
    <row r="94" spans="1:25" s="3" customFormat="1" ht="26.25" customHeight="1" thickBot="1" x14ac:dyDescent="0.3">
      <c r="A94" s="153"/>
      <c r="B94" s="155"/>
      <c r="C94" s="118">
        <v>7</v>
      </c>
      <c r="D94" s="123"/>
      <c r="E94" s="127"/>
      <c r="F94" s="127"/>
      <c r="G94" s="122"/>
      <c r="H94" s="122"/>
      <c r="I94" s="122"/>
      <c r="J94" s="122"/>
      <c r="K94" s="122"/>
      <c r="L94" s="122"/>
      <c r="M94" s="122"/>
      <c r="N94" s="122"/>
      <c r="O94" s="118"/>
      <c r="P94" s="118"/>
      <c r="Q94" s="118"/>
      <c r="R94" s="122"/>
      <c r="S94" s="122"/>
      <c r="T94" s="129"/>
      <c r="U94" s="46"/>
      <c r="V94" s="55"/>
      <c r="W94" s="39" t="s">
        <v>67</v>
      </c>
      <c r="X94" s="40">
        <f>$P$27/$X$3</f>
        <v>22.6</v>
      </c>
      <c r="Y94" s="41" t="s">
        <v>66</v>
      </c>
    </row>
    <row r="95" spans="1:25" s="11" customFormat="1" ht="23.25" customHeight="1" thickBot="1" x14ac:dyDescent="0.3">
      <c r="A95" s="153"/>
      <c r="B95" s="156"/>
      <c r="C95" s="136"/>
      <c r="D95" s="137"/>
      <c r="E95" s="137"/>
      <c r="F95" s="138"/>
      <c r="G95" s="139" t="s">
        <v>26</v>
      </c>
      <c r="H95" s="139">
        <f>SUM(H88:H94)</f>
        <v>10</v>
      </c>
      <c r="I95" s="139">
        <f t="shared" ref="I95:R95" si="48">SUM(I88:I94)</f>
        <v>0</v>
      </c>
      <c r="J95" s="139">
        <f t="shared" si="48"/>
        <v>4</v>
      </c>
      <c r="K95" s="139">
        <f t="shared" si="48"/>
        <v>0</v>
      </c>
      <c r="L95" s="139">
        <f t="shared" si="48"/>
        <v>2</v>
      </c>
      <c r="M95" s="139">
        <f t="shared" si="48"/>
        <v>0</v>
      </c>
      <c r="N95" s="139">
        <f t="shared" si="48"/>
        <v>15</v>
      </c>
      <c r="O95" s="139">
        <f t="shared" si="48"/>
        <v>255</v>
      </c>
      <c r="P95" s="139">
        <f t="shared" si="48"/>
        <v>495</v>
      </c>
      <c r="Q95" s="139">
        <f t="shared" si="48"/>
        <v>750</v>
      </c>
      <c r="R95" s="139">
        <f t="shared" si="48"/>
        <v>30</v>
      </c>
      <c r="S95" s="140"/>
      <c r="T95" s="126"/>
      <c r="V95" s="3"/>
    </row>
    <row r="96" spans="1:25" ht="15.75" thickBot="1" x14ac:dyDescent="0.3">
      <c r="A96" s="63"/>
      <c r="B96" s="190"/>
      <c r="C96" s="190"/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190"/>
      <c r="O96" s="190"/>
      <c r="P96" s="190"/>
      <c r="Q96" s="190"/>
      <c r="R96" s="190"/>
      <c r="S96" s="190"/>
      <c r="T96" s="191"/>
      <c r="U96" s="19"/>
      <c r="V96" s="23"/>
      <c r="W96" s="12"/>
      <c r="X96" s="12" t="s">
        <v>1</v>
      </c>
      <c r="Y96" s="12">
        <v>2</v>
      </c>
    </row>
    <row r="97" spans="1:22" x14ac:dyDescent="0.25">
      <c r="A97" s="241" t="s">
        <v>27</v>
      </c>
      <c r="B97" s="242"/>
      <c r="C97" s="242"/>
      <c r="D97" s="242"/>
      <c r="E97" s="242"/>
      <c r="F97" s="242"/>
      <c r="G97" s="242"/>
      <c r="H97" s="242"/>
      <c r="I97" s="242"/>
      <c r="J97" s="242"/>
      <c r="K97" s="242"/>
      <c r="L97" s="242"/>
      <c r="M97" s="242"/>
      <c r="N97" s="242"/>
      <c r="O97" s="242"/>
      <c r="P97" s="242"/>
      <c r="Q97" s="242"/>
      <c r="R97" s="242"/>
      <c r="S97" s="242"/>
      <c r="T97" s="243"/>
      <c r="U97" s="37"/>
      <c r="V97" s="3"/>
    </row>
    <row r="98" spans="1:22" x14ac:dyDescent="0.25">
      <c r="A98" s="244" t="s">
        <v>28</v>
      </c>
      <c r="B98" s="245"/>
      <c r="C98" s="4" t="s">
        <v>29</v>
      </c>
      <c r="D98" s="240" t="s">
        <v>33</v>
      </c>
      <c r="E98" s="240"/>
      <c r="F98" s="248" t="s">
        <v>37</v>
      </c>
      <c r="G98" s="248"/>
      <c r="H98" s="2" t="s">
        <v>38</v>
      </c>
      <c r="I98" s="175" t="s">
        <v>42</v>
      </c>
      <c r="J98" s="175"/>
      <c r="K98" s="175"/>
      <c r="L98" s="4"/>
      <c r="M98" s="175" t="s">
        <v>49</v>
      </c>
      <c r="N98" s="175"/>
      <c r="O98" s="175" t="s">
        <v>46</v>
      </c>
      <c r="P98" s="175"/>
      <c r="Q98" s="175"/>
      <c r="R98" s="4"/>
      <c r="S98" s="4"/>
      <c r="T98" s="5"/>
      <c r="V98" s="3"/>
    </row>
    <row r="99" spans="1:22" x14ac:dyDescent="0.25">
      <c r="A99" s="244"/>
      <c r="B99" s="245"/>
      <c r="C99" s="4" t="s">
        <v>30</v>
      </c>
      <c r="D99" s="240" t="s">
        <v>34</v>
      </c>
      <c r="E99" s="240"/>
      <c r="F99" s="248"/>
      <c r="G99" s="248"/>
      <c r="H99" s="2" t="s">
        <v>39</v>
      </c>
      <c r="I99" s="175" t="s">
        <v>43</v>
      </c>
      <c r="J99" s="175"/>
      <c r="K99" s="175"/>
      <c r="L99" s="4"/>
      <c r="M99" s="175" t="s">
        <v>50</v>
      </c>
      <c r="N99" s="175"/>
      <c r="O99" s="175" t="s">
        <v>47</v>
      </c>
      <c r="P99" s="175"/>
      <c r="Q99" s="175"/>
      <c r="R99" s="4"/>
      <c r="S99" s="4"/>
      <c r="T99" s="5"/>
    </row>
    <row r="100" spans="1:22" x14ac:dyDescent="0.25">
      <c r="A100" s="244"/>
      <c r="B100" s="245"/>
      <c r="C100" s="4" t="s">
        <v>31</v>
      </c>
      <c r="D100" s="240" t="s">
        <v>35</v>
      </c>
      <c r="E100" s="240"/>
      <c r="F100" s="248"/>
      <c r="G100" s="248"/>
      <c r="H100" s="2" t="s">
        <v>40</v>
      </c>
      <c r="I100" s="175" t="s">
        <v>44</v>
      </c>
      <c r="J100" s="175"/>
      <c r="K100" s="175"/>
      <c r="L100" s="4"/>
      <c r="M100" s="175" t="s">
        <v>51</v>
      </c>
      <c r="N100" s="175"/>
      <c r="O100" s="175" t="s">
        <v>48</v>
      </c>
      <c r="P100" s="175"/>
      <c r="Q100" s="175"/>
      <c r="R100" s="4"/>
      <c r="S100" s="4"/>
      <c r="T100" s="5"/>
    </row>
    <row r="101" spans="1:22" x14ac:dyDescent="0.25">
      <c r="A101" s="244"/>
      <c r="B101" s="245"/>
      <c r="C101" s="4" t="s">
        <v>32</v>
      </c>
      <c r="D101" s="240" t="s">
        <v>36</v>
      </c>
      <c r="E101" s="240"/>
      <c r="F101" s="248"/>
      <c r="G101" s="248"/>
      <c r="H101" s="2" t="s">
        <v>41</v>
      </c>
      <c r="I101" s="175" t="s">
        <v>45</v>
      </c>
      <c r="J101" s="175"/>
      <c r="K101" s="175"/>
      <c r="L101" s="4"/>
      <c r="M101" s="175"/>
      <c r="N101" s="175"/>
      <c r="O101" s="4"/>
      <c r="P101" s="4"/>
      <c r="Q101" s="4"/>
      <c r="R101" s="4"/>
      <c r="S101" s="4"/>
      <c r="T101" s="5"/>
    </row>
    <row r="102" spans="1:22" ht="28.35" customHeight="1" thickBot="1" x14ac:dyDescent="0.3">
      <c r="A102" s="246"/>
      <c r="B102" s="247"/>
      <c r="C102" s="6" t="s">
        <v>52</v>
      </c>
      <c r="D102" s="239" t="s">
        <v>53</v>
      </c>
      <c r="E102" s="239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8"/>
    </row>
  </sheetData>
  <mergeCells count="142">
    <mergeCell ref="D102:E102"/>
    <mergeCell ref="D99:E99"/>
    <mergeCell ref="I99:K99"/>
    <mergeCell ref="M99:N99"/>
    <mergeCell ref="A28:T28"/>
    <mergeCell ref="A97:T97"/>
    <mergeCell ref="A98:B102"/>
    <mergeCell ref="D98:E98"/>
    <mergeCell ref="F98:G101"/>
    <mergeCell ref="I98:K98"/>
    <mergeCell ref="M98:N98"/>
    <mergeCell ref="O98:Q98"/>
    <mergeCell ref="O99:Q99"/>
    <mergeCell ref="D100:E100"/>
    <mergeCell ref="I100:K100"/>
    <mergeCell ref="M100:N100"/>
    <mergeCell ref="O100:Q100"/>
    <mergeCell ref="D101:E101"/>
    <mergeCell ref="I101:K101"/>
    <mergeCell ref="M101:N101"/>
    <mergeCell ref="G29:G30"/>
    <mergeCell ref="H29:M29"/>
    <mergeCell ref="N29:N30"/>
    <mergeCell ref="R29:R30"/>
    <mergeCell ref="A9:A27"/>
    <mergeCell ref="B9:B16"/>
    <mergeCell ref="B17:T17"/>
    <mergeCell ref="B18:B19"/>
    <mergeCell ref="C18:C19"/>
    <mergeCell ref="D18:D19"/>
    <mergeCell ref="E18:E19"/>
    <mergeCell ref="T18:T19"/>
    <mergeCell ref="B20:B27"/>
    <mergeCell ref="F18:F19"/>
    <mergeCell ref="G18:G19"/>
    <mergeCell ref="H18:M18"/>
    <mergeCell ref="N18:N19"/>
    <mergeCell ref="R18:R19"/>
    <mergeCell ref="S18:S19"/>
    <mergeCell ref="A6:T6"/>
    <mergeCell ref="A7:A8"/>
    <mergeCell ref="B7:B8"/>
    <mergeCell ref="C7:C8"/>
    <mergeCell ref="D7:D8"/>
    <mergeCell ref="E7:E8"/>
    <mergeCell ref="F7:F8"/>
    <mergeCell ref="G7:G8"/>
    <mergeCell ref="H7:M7"/>
    <mergeCell ref="N7:N8"/>
    <mergeCell ref="R7:R8"/>
    <mergeCell ref="S7:S8"/>
    <mergeCell ref="T7:T8"/>
    <mergeCell ref="A2:C5"/>
    <mergeCell ref="D2:H2"/>
    <mergeCell ref="I2:R2"/>
    <mergeCell ref="S2:T5"/>
    <mergeCell ref="D3:H3"/>
    <mergeCell ref="I3:R3"/>
    <mergeCell ref="D4:H4"/>
    <mergeCell ref="I4:R4"/>
    <mergeCell ref="D5:H5"/>
    <mergeCell ref="I5:R5"/>
    <mergeCell ref="B43:B51"/>
    <mergeCell ref="B96:T96"/>
    <mergeCell ref="B63:T63"/>
    <mergeCell ref="B64:B65"/>
    <mergeCell ref="C64:C65"/>
    <mergeCell ref="S29:S30"/>
    <mergeCell ref="T29:T30"/>
    <mergeCell ref="A31:A51"/>
    <mergeCell ref="B31:B39"/>
    <mergeCell ref="B40:T40"/>
    <mergeCell ref="B41:B42"/>
    <mergeCell ref="C41:C42"/>
    <mergeCell ref="D41:D42"/>
    <mergeCell ref="E41:E42"/>
    <mergeCell ref="F41:F42"/>
    <mergeCell ref="G41:G42"/>
    <mergeCell ref="H41:M41"/>
    <mergeCell ref="N41:N42"/>
    <mergeCell ref="R41:R42"/>
    <mergeCell ref="S41:S42"/>
    <mergeCell ref="T41:T42"/>
    <mergeCell ref="F29:F30"/>
    <mergeCell ref="A29:A30"/>
    <mergeCell ref="B29:B30"/>
    <mergeCell ref="C29:C30"/>
    <mergeCell ref="D29:D30"/>
    <mergeCell ref="E29:E30"/>
    <mergeCell ref="N64:N65"/>
    <mergeCell ref="R64:R65"/>
    <mergeCell ref="S64:S65"/>
    <mergeCell ref="T64:T65"/>
    <mergeCell ref="A52:T52"/>
    <mergeCell ref="A53:A54"/>
    <mergeCell ref="B53:B54"/>
    <mergeCell ref="C53:C54"/>
    <mergeCell ref="D53:D54"/>
    <mergeCell ref="E53:E54"/>
    <mergeCell ref="F53:F54"/>
    <mergeCell ref="G53:G54"/>
    <mergeCell ref="H53:M53"/>
    <mergeCell ref="N53:N54"/>
    <mergeCell ref="R53:R54"/>
    <mergeCell ref="S53:S54"/>
    <mergeCell ref="T53:T54"/>
    <mergeCell ref="A55:A73"/>
    <mergeCell ref="B55:B62"/>
    <mergeCell ref="B66:B73"/>
    <mergeCell ref="D64:D65"/>
    <mergeCell ref="E64:E65"/>
    <mergeCell ref="F64:F65"/>
    <mergeCell ref="G64:G65"/>
    <mergeCell ref="H64:M64"/>
    <mergeCell ref="A74:T74"/>
    <mergeCell ref="A75:A76"/>
    <mergeCell ref="B75:B76"/>
    <mergeCell ref="C75:C76"/>
    <mergeCell ref="D75:D76"/>
    <mergeCell ref="E75:E76"/>
    <mergeCell ref="F75:F76"/>
    <mergeCell ref="G75:G76"/>
    <mergeCell ref="H75:M75"/>
    <mergeCell ref="N75:N76"/>
    <mergeCell ref="R75:R76"/>
    <mergeCell ref="S75:S76"/>
    <mergeCell ref="T75:T76"/>
    <mergeCell ref="A77:A95"/>
    <mergeCell ref="B77:B84"/>
    <mergeCell ref="B85:T85"/>
    <mergeCell ref="B86:B87"/>
    <mergeCell ref="C86:C87"/>
    <mergeCell ref="D86:D87"/>
    <mergeCell ref="E86:E87"/>
    <mergeCell ref="F86:F87"/>
    <mergeCell ref="G86:G87"/>
    <mergeCell ref="H86:M86"/>
    <mergeCell ref="N86:N87"/>
    <mergeCell ref="R86:R87"/>
    <mergeCell ref="S86:S87"/>
    <mergeCell ref="T86:T87"/>
    <mergeCell ref="B88:B95"/>
  </mergeCells>
  <pageMargins left="0.25" right="0.25" top="0.75" bottom="0.75" header="0.3" footer="0.3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newForm</vt:lpstr>
      <vt:lpstr>newForm!Print_Area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msi-pc</dc:creator>
  <cp:lastModifiedBy>abdul jabar</cp:lastModifiedBy>
  <cp:lastPrinted>2026-05-11T08:49:47Z</cp:lastPrinted>
  <dcterms:created xsi:type="dcterms:W3CDTF">2015-06-05T18:17:20Z</dcterms:created>
  <dcterms:modified xsi:type="dcterms:W3CDTF">2026-05-12T05:45:42Z</dcterms:modified>
</cp:coreProperties>
</file>