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مسار بولونيا\الادلة الاربعة\الادلة الاربعة اخر تحديث\المرحلة الثالثة بولونيا\"/>
    </mc:Choice>
  </mc:AlternateContent>
  <bookViews>
    <workbookView xWindow="0" yWindow="0" windowWidth="20490" windowHeight="7665"/>
  </bookViews>
  <sheets>
    <sheet name="POWER1" sheetId="3" r:id="rId1"/>
    <sheet name="المادة" sheetId="2" r:id="rId2"/>
  </sheets>
  <definedNames>
    <definedName name="_xlnm._FilterDatabase" localSheetId="1" hidden="1">المادة!$A$2:$I$17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25" i="3" l="1"/>
  <c r="X12" i="3"/>
  <c r="H16" i="3"/>
  <c r="R16" i="3"/>
  <c r="Q15" i="3"/>
  <c r="P15" i="3" s="1"/>
  <c r="Q14" i="3"/>
  <c r="P14" i="3" s="1"/>
  <c r="H28" i="3" l="1"/>
  <c r="N28" i="3"/>
  <c r="O28" i="3" l="1"/>
  <c r="O16" i="3"/>
  <c r="R28" i="3" l="1"/>
  <c r="Q26" i="3" l="1"/>
  <c r="P26" i="3" s="1"/>
  <c r="Q25" i="3"/>
  <c r="Q23" i="3"/>
  <c r="Q22" i="3"/>
  <c r="Q20" i="3"/>
  <c r="Y20" i="3"/>
  <c r="Q11" i="3"/>
  <c r="M16" i="3"/>
  <c r="M28" i="3" s="1"/>
  <c r="L16" i="3"/>
  <c r="K16" i="3"/>
  <c r="K28" i="3" s="1"/>
  <c r="I16" i="3"/>
  <c r="I28" i="3" s="1"/>
  <c r="Q13" i="3"/>
  <c r="Q12" i="3"/>
  <c r="V12" i="3" s="1"/>
  <c r="Q10" i="3"/>
  <c r="P10" i="3" s="1"/>
  <c r="V10" i="3" s="1"/>
  <c r="Y9" i="3"/>
  <c r="X9" i="3"/>
  <c r="Q9" i="3"/>
  <c r="G4" i="2"/>
  <c r="G5" i="2"/>
  <c r="G6" i="2"/>
  <c r="G7" i="2"/>
  <c r="G8" i="2"/>
  <c r="G9" i="2"/>
  <c r="G10" i="2"/>
  <c r="G11" i="2"/>
  <c r="G12" i="2"/>
  <c r="G13" i="2"/>
  <c r="G14" i="2"/>
  <c r="G15" i="2"/>
  <c r="G3" i="2"/>
  <c r="Q16" i="3" l="1"/>
  <c r="I16" i="2"/>
  <c r="H16" i="2"/>
  <c r="Q28" i="3"/>
  <c r="V22" i="3"/>
  <c r="V21" i="3"/>
  <c r="P13" i="3"/>
  <c r="V13" i="3" s="1"/>
  <c r="P23" i="3"/>
  <c r="V23" i="3" s="1"/>
  <c r="V11" i="3"/>
  <c r="V20" i="3"/>
  <c r="V26" i="3"/>
  <c r="G16" i="2"/>
  <c r="G17" i="2" s="1"/>
  <c r="V25" i="3" l="1"/>
  <c r="P28" i="3"/>
  <c r="X27" i="3" s="1"/>
  <c r="P16" i="3"/>
  <c r="X15" i="3" s="1"/>
  <c r="V9" i="3"/>
</calcChain>
</file>

<file path=xl/sharedStrings.xml><?xml version="1.0" encoding="utf-8"?>
<sst xmlns="http://schemas.openxmlformats.org/spreadsheetml/2006/main" count="214" uniqueCount="117">
  <si>
    <t>Level</t>
  </si>
  <si>
    <t>Semester</t>
  </si>
  <si>
    <t>No.</t>
  </si>
  <si>
    <t>Module Code</t>
  </si>
  <si>
    <t>Module Name in English</t>
  </si>
  <si>
    <t>اسم المادة الدراسية</t>
  </si>
  <si>
    <t>Language</t>
  </si>
  <si>
    <t>SSWL (hr/w)</t>
  </si>
  <si>
    <t>CL (hr/w)</t>
  </si>
  <si>
    <t>Lect (hr/w</t>
  </si>
  <si>
    <t>Lab (hr/w)</t>
  </si>
  <si>
    <t>Pr (hr/w)</t>
  </si>
  <si>
    <t>Tut (hr/w)</t>
  </si>
  <si>
    <t>Semn (hr/w)</t>
  </si>
  <si>
    <t>Exam hr/sem</t>
  </si>
  <si>
    <t>SSWL</t>
  </si>
  <si>
    <t>USSWL</t>
  </si>
  <si>
    <t>SWL</t>
  </si>
  <si>
    <t>hr/sem</t>
  </si>
  <si>
    <t>ECTS</t>
  </si>
  <si>
    <t>Module Type</t>
  </si>
  <si>
    <t>Prerequisite Module(s) Code</t>
  </si>
  <si>
    <t>UGI</t>
  </si>
  <si>
    <t>English</t>
  </si>
  <si>
    <t>Total</t>
  </si>
  <si>
    <t>Lab</t>
  </si>
  <si>
    <t>Tutorial</t>
  </si>
  <si>
    <t>B</t>
  </si>
  <si>
    <t>C</t>
  </si>
  <si>
    <t>S</t>
  </si>
  <si>
    <t>Structured SWL</t>
  </si>
  <si>
    <t>Unstructured SWL</t>
  </si>
  <si>
    <t>أربع سنوات (ثمانية فصول دراسية) - ٢٤٠ وحدة اوربية - كل وحدة اوربية = ٢٥ ساعة</t>
  </si>
  <si>
    <t>University of Diyala</t>
  </si>
  <si>
    <t>جامعة ديالى</t>
  </si>
  <si>
    <t>Activity type</t>
  </si>
  <si>
    <t>Class</t>
  </si>
  <si>
    <t>Project Work</t>
  </si>
  <si>
    <t>Seminars</t>
  </si>
  <si>
    <t>Quizzes and assignment</t>
  </si>
  <si>
    <t>Mid-Term Exam</t>
  </si>
  <si>
    <t>Final-Term Exam</t>
  </si>
  <si>
    <t>Weeks</t>
  </si>
  <si>
    <t>Class Lectures</t>
  </si>
  <si>
    <t>Lab.</t>
  </si>
  <si>
    <t>Self Study</t>
  </si>
  <si>
    <t>Presenting A Seminar</t>
  </si>
  <si>
    <t>Preparation for the Project</t>
  </si>
  <si>
    <t>Preparation for the Quizes</t>
  </si>
  <si>
    <t>Preparation for the Exam</t>
  </si>
  <si>
    <t>Evaluation</t>
  </si>
  <si>
    <t>Time Factor (hrs)</t>
  </si>
  <si>
    <t>SWL (hr/sem)</t>
  </si>
  <si>
    <t>Basic</t>
  </si>
  <si>
    <t>Core</t>
  </si>
  <si>
    <t>Support</t>
  </si>
  <si>
    <t>Four years (Eight Semesters) - 240 ECTS credits - 1 ECTS = 25hr</t>
  </si>
  <si>
    <t>Preparation for a Seminar</t>
  </si>
  <si>
    <t>Total SWL (hr/sem)</t>
  </si>
  <si>
    <t>Type</t>
  </si>
  <si>
    <t>hr/Week</t>
  </si>
  <si>
    <t xml:space="preserve">SSWL </t>
  </si>
  <si>
    <t>Hr/Week</t>
  </si>
  <si>
    <t xml:space="preserve">USSWL </t>
  </si>
  <si>
    <t>No of Weeks</t>
  </si>
  <si>
    <t>Checking</t>
  </si>
  <si>
    <t>No of ECTS</t>
  </si>
  <si>
    <t>مستوى البكالوريوس (الدورة الأولى) - بكالوريوس مع مرتبة الشرف في هندسة القدرة والمكائن الكهربائية</t>
  </si>
  <si>
    <t>Bachelor's level (First cycle) - Honors Bachelor Degree in Electrical power &amp;Machines Enigineering</t>
  </si>
  <si>
    <t>EPE 104</t>
  </si>
  <si>
    <t>Electric Power I</t>
  </si>
  <si>
    <t>Engineering Analysis</t>
  </si>
  <si>
    <t>Power Electronics I</t>
  </si>
  <si>
    <t>Control Theory I</t>
  </si>
  <si>
    <t>Measurement &amp; Instruments</t>
  </si>
  <si>
    <t>AC-Machines I</t>
  </si>
  <si>
    <t>EPЕ301</t>
  </si>
  <si>
    <t>EPЕ303</t>
  </si>
  <si>
    <t>EPЕ309</t>
  </si>
  <si>
    <t>EPЕ311</t>
  </si>
  <si>
    <t>EPЕ313</t>
  </si>
  <si>
    <t>EPЕ305</t>
  </si>
  <si>
    <t>المنهاج الدراسي للعام 2025 - 2026</t>
  </si>
  <si>
    <t>Program Curriculum (2025 - 2026)</t>
  </si>
  <si>
    <t>تحليلات هندسية</t>
  </si>
  <si>
    <t>قدرة كهربائية I</t>
  </si>
  <si>
    <t>مكائن متناوبة I</t>
  </si>
  <si>
    <t>الكترونيات القدرة I</t>
  </si>
  <si>
    <t>نظرية السيطرة  I</t>
  </si>
  <si>
    <t>Electric Power II</t>
  </si>
  <si>
    <t>AC-Machines II</t>
  </si>
  <si>
    <t>Power Electronics II</t>
  </si>
  <si>
    <t>Control Theory II</t>
  </si>
  <si>
    <t>قدرة كهربائية II</t>
  </si>
  <si>
    <t>مكائن متناوبة II</t>
  </si>
  <si>
    <t>الكترونيات القدرة II</t>
  </si>
  <si>
    <t>نظرية السيطرة  II</t>
  </si>
  <si>
    <t>Engineering Numerical Methods</t>
  </si>
  <si>
    <t>High Voltage Engineering</t>
  </si>
  <si>
    <t>Communication Systems</t>
  </si>
  <si>
    <t>Advanced Programming</t>
  </si>
  <si>
    <t>EPE205</t>
  </si>
  <si>
    <t>برمجة متقدمة</t>
  </si>
  <si>
    <t>EPЕ302</t>
  </si>
  <si>
    <t>EPЕ310</t>
  </si>
  <si>
    <t>EPЕ312</t>
  </si>
  <si>
    <t>EPЕ314</t>
  </si>
  <si>
    <t>EPЕ304</t>
  </si>
  <si>
    <t>EPЕ308</t>
  </si>
  <si>
    <t>طرق عددية</t>
  </si>
  <si>
    <t>ضغط عالي</t>
  </si>
  <si>
    <t>انظمة اتصالات</t>
  </si>
  <si>
    <t>EPE204</t>
  </si>
  <si>
    <t>EPE206</t>
  </si>
  <si>
    <t>Five</t>
  </si>
  <si>
    <t>Six</t>
  </si>
  <si>
    <t>اجهزة وقياسات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</si>
</sst>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0"/>
      <name val="Times New Roman"/>
      <family val="1"/>
    </font>
    <font>
      <b/>
      <sz val="12"/>
      <color theme="1"/>
      <name val="Times New Roman"/>
      <family val="1"/>
    </font>
    <font>
      <b/>
      <sz val="14"/>
      <color rgb="FFFFFF00"/>
      <name val="Times New Roman"/>
      <family val="1"/>
    </font>
    <font>
      <b/>
      <sz val="12"/>
      <color rgb="FF000000"/>
      <name val="Cambria"/>
      <family val="1"/>
    </font>
    <font>
      <b/>
      <sz val="14"/>
      <color theme="1"/>
      <name val="Times New Roman"/>
      <family val="1"/>
    </font>
    <font>
      <b/>
      <sz val="14"/>
      <color rgb="FF000000"/>
      <name val="Cambria"/>
      <family val="1"/>
    </font>
    <font>
      <b/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898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9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/>
    </xf>
    <xf numFmtId="0" fontId="2" fillId="6" borderId="6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2" fillId="13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2" fillId="15" borderId="1" xfId="0" applyFont="1" applyFill="1" applyBorder="1" applyAlignment="1">
      <alignment horizontal="center" vertical="center" wrapText="1"/>
    </xf>
    <xf numFmtId="0" fontId="2" fillId="15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2" fillId="7" borderId="1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13" borderId="11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16" borderId="5" xfId="0" applyFont="1" applyFill="1" applyBorder="1" applyAlignment="1">
      <alignment horizontal="center" vertical="center"/>
    </xf>
    <xf numFmtId="0" fontId="2" fillId="16" borderId="14" xfId="0" applyFont="1" applyFill="1" applyBorder="1" applyAlignment="1">
      <alignment horizontal="center" vertical="center" wrapText="1"/>
    </xf>
    <xf numFmtId="0" fontId="1" fillId="0" borderId="13" xfId="0" applyFont="1" applyBorder="1"/>
    <xf numFmtId="0" fontId="1" fillId="0" borderId="15" xfId="0" applyFont="1" applyBorder="1" applyAlignment="1">
      <alignment vertical="center"/>
    </xf>
    <xf numFmtId="0" fontId="1" fillId="0" borderId="12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7" borderId="16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2" xfId="0" applyFont="1" applyBorder="1"/>
    <xf numFmtId="0" fontId="1" fillId="0" borderId="9" xfId="0" applyFont="1" applyBorder="1" applyAlignment="1">
      <alignment vertical="center"/>
    </xf>
    <xf numFmtId="0" fontId="5" fillId="11" borderId="16" xfId="0" applyFont="1" applyFill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164" fontId="2" fillId="15" borderId="6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14" borderId="17" xfId="0" applyFont="1" applyFill="1" applyBorder="1"/>
    <xf numFmtId="0" fontId="2" fillId="14" borderId="17" xfId="0" applyFont="1" applyFill="1" applyBorder="1" applyAlignment="1">
      <alignment horizont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1" fillId="0" borderId="27" xfId="0" applyFont="1" applyBorder="1" applyAlignment="1">
      <alignment horizontal="center"/>
    </xf>
    <xf numFmtId="0" fontId="2" fillId="15" borderId="8" xfId="0" applyFont="1" applyFill="1" applyBorder="1" applyAlignment="1">
      <alignment horizontal="center" vertical="center" wrapText="1"/>
    </xf>
    <xf numFmtId="2" fontId="2" fillId="15" borderId="9" xfId="0" applyNumberFormat="1" applyFont="1" applyFill="1" applyBorder="1" applyAlignment="1">
      <alignment horizontal="center" vertical="center"/>
    </xf>
    <xf numFmtId="0" fontId="2" fillId="15" borderId="9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/>
    <xf numFmtId="0" fontId="1" fillId="0" borderId="15" xfId="0" applyFont="1" applyBorder="1"/>
    <xf numFmtId="0" fontId="2" fillId="0" borderId="15" xfId="0" applyFont="1" applyBorder="1" applyAlignment="1">
      <alignment vertical="center"/>
    </xf>
    <xf numFmtId="0" fontId="1" fillId="9" borderId="6" xfId="0" applyFont="1" applyFill="1" applyBorder="1" applyAlignment="1">
      <alignment horizontal="center" vertical="center"/>
    </xf>
    <xf numFmtId="0" fontId="2" fillId="9" borderId="6" xfId="0" applyFont="1" applyFill="1" applyBorder="1" applyAlignment="1">
      <alignment horizontal="center" vertical="center"/>
    </xf>
    <xf numFmtId="0" fontId="2" fillId="9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" fillId="0" borderId="33" xfId="0" applyFont="1" applyBorder="1" applyAlignment="1">
      <alignment vertical="center"/>
    </xf>
    <xf numFmtId="164" fontId="5" fillId="0" borderId="28" xfId="0" applyNumberFormat="1" applyFont="1" applyBorder="1" applyAlignment="1">
      <alignment horizontal="center" vertical="center"/>
    </xf>
    <xf numFmtId="164" fontId="5" fillId="0" borderId="29" xfId="0" applyNumberFormat="1" applyFont="1" applyBorder="1" applyAlignment="1">
      <alignment horizontal="center" vertical="center"/>
    </xf>
    <xf numFmtId="0" fontId="2" fillId="9" borderId="11" xfId="0" applyFont="1" applyFill="1" applyBorder="1" applyAlignment="1">
      <alignment horizontal="center" vertical="center"/>
    </xf>
    <xf numFmtId="0" fontId="2" fillId="9" borderId="11" xfId="0" applyFont="1" applyFill="1" applyBorder="1" applyAlignment="1">
      <alignment horizontal="center" vertical="center" wrapText="1"/>
    </xf>
    <xf numFmtId="0" fontId="2" fillId="16" borderId="28" xfId="0" applyFont="1" applyFill="1" applyBorder="1" applyAlignment="1">
      <alignment horizontal="center" vertical="center"/>
    </xf>
    <xf numFmtId="0" fontId="2" fillId="16" borderId="28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17" borderId="1" xfId="0" applyFont="1" applyFill="1" applyBorder="1" applyAlignment="1">
      <alignment vertical="center"/>
    </xf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16" xfId="0" applyFont="1" applyBorder="1" applyAlignment="1">
      <alignment vertical="center"/>
    </xf>
    <xf numFmtId="0" fontId="8" fillId="17" borderId="1" xfId="0" applyFont="1" applyFill="1" applyBorder="1" applyAlignment="1">
      <alignment vertical="center"/>
    </xf>
    <xf numFmtId="0" fontId="8" fillId="12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17" borderId="16" xfId="0" applyFont="1" applyFill="1" applyBorder="1" applyAlignment="1">
      <alignment vertical="center"/>
    </xf>
    <xf numFmtId="0" fontId="7" fillId="17" borderId="1" xfId="0" applyFont="1" applyFill="1" applyBorder="1" applyAlignment="1">
      <alignment horizontal="center"/>
    </xf>
    <xf numFmtId="0" fontId="5" fillId="17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/>
    </xf>
    <xf numFmtId="0" fontId="9" fillId="12" borderId="1" xfId="0" applyFont="1" applyFill="1" applyBorder="1" applyAlignment="1">
      <alignment horizontal="left"/>
    </xf>
    <xf numFmtId="0" fontId="8" fillId="12" borderId="1" xfId="0" applyFont="1" applyFill="1" applyBorder="1" applyAlignment="1">
      <alignment horizontal="left" vertical="center"/>
    </xf>
    <xf numFmtId="0" fontId="8" fillId="11" borderId="16" xfId="0" applyFont="1" applyFill="1" applyBorder="1" applyAlignment="1">
      <alignment horizontal="left" vertical="center"/>
    </xf>
    <xf numFmtId="0" fontId="8" fillId="17" borderId="16" xfId="0" applyFont="1" applyFill="1" applyBorder="1" applyAlignment="1">
      <alignment horizontal="left" vertical="center"/>
    </xf>
    <xf numFmtId="0" fontId="10" fillId="17" borderId="1" xfId="0" applyFont="1" applyFill="1" applyBorder="1" applyAlignment="1">
      <alignment horizontal="left"/>
    </xf>
    <xf numFmtId="0" fontId="8" fillId="17" borderId="1" xfId="0" applyFont="1" applyFill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7" borderId="18" xfId="0" applyFont="1" applyFill="1" applyBorder="1" applyAlignment="1">
      <alignment horizontal="center" vertical="center"/>
    </xf>
    <xf numFmtId="0" fontId="2" fillId="0" borderId="3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64" fontId="5" fillId="0" borderId="13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2" fillId="0" borderId="1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17" borderId="11" xfId="0" applyFont="1" applyFill="1" applyBorder="1" applyAlignment="1">
      <alignment vertical="center"/>
    </xf>
    <xf numFmtId="0" fontId="8" fillId="0" borderId="1" xfId="0" applyFont="1" applyBorder="1"/>
    <xf numFmtId="0" fontId="5" fillId="0" borderId="1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11" fillId="0" borderId="18" xfId="0" applyFont="1" applyBorder="1"/>
    <xf numFmtId="0" fontId="2" fillId="0" borderId="36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2" fillId="5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9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1"/>
  <sheetViews>
    <sheetView tabSelected="1" topLeftCell="B10" zoomScale="80" zoomScaleNormal="80" workbookViewId="0">
      <selection activeCell="D24" sqref="D24"/>
    </sheetView>
  </sheetViews>
  <sheetFormatPr defaultColWidth="9.140625" defaultRowHeight="15" x14ac:dyDescent="0.25"/>
  <cols>
    <col min="1" max="2" width="9.140625" style="1"/>
    <col min="3" max="3" width="5.7109375" style="1" customWidth="1"/>
    <col min="4" max="4" width="10.5703125" style="1" customWidth="1"/>
    <col min="5" max="5" width="36.7109375" style="1" customWidth="1"/>
    <col min="6" max="6" width="22" style="1" customWidth="1"/>
    <col min="7" max="7" width="9.140625" style="1"/>
    <col min="8" max="8" width="13.140625" style="1" customWidth="1"/>
    <col min="9" max="10" width="9.140625" style="1"/>
    <col min="11" max="11" width="6.42578125" style="1" customWidth="1"/>
    <col min="12" max="12" width="7" style="1" customWidth="1"/>
    <col min="13" max="19" width="9.140625" style="1"/>
    <col min="20" max="20" width="13" style="1" customWidth="1"/>
    <col min="21" max="21" width="6.42578125" style="1" customWidth="1"/>
    <col min="22" max="22" width="13" style="1" customWidth="1"/>
    <col min="23" max="23" width="12.5703125" style="1" customWidth="1"/>
    <col min="24" max="16384" width="9.140625" style="1"/>
  </cols>
  <sheetData>
    <row r="1" spans="1:25" ht="19.5" thickBot="1" x14ac:dyDescent="0.3">
      <c r="W1" s="85" t="s">
        <v>65</v>
      </c>
    </row>
    <row r="2" spans="1:25" ht="15.75" thickBot="1" x14ac:dyDescent="0.3">
      <c r="A2" s="144"/>
      <c r="B2" s="145"/>
      <c r="C2" s="145"/>
      <c r="D2" s="148" t="s">
        <v>33</v>
      </c>
      <c r="E2" s="148"/>
      <c r="F2" s="148"/>
      <c r="G2" s="148"/>
      <c r="H2" s="148"/>
      <c r="I2" s="149" t="s">
        <v>34</v>
      </c>
      <c r="J2" s="149"/>
      <c r="K2" s="149"/>
      <c r="L2" s="149"/>
      <c r="M2" s="149"/>
      <c r="N2" s="149"/>
      <c r="O2" s="149"/>
      <c r="P2" s="149"/>
      <c r="Q2" s="149"/>
      <c r="R2" s="149"/>
      <c r="S2" s="145"/>
      <c r="T2" s="150"/>
      <c r="U2" s="26"/>
      <c r="V2" s="26"/>
    </row>
    <row r="3" spans="1:25" ht="15.75" thickBot="1" x14ac:dyDescent="0.3">
      <c r="A3" s="146"/>
      <c r="B3" s="147"/>
      <c r="C3" s="147"/>
      <c r="D3" s="153" t="s">
        <v>68</v>
      </c>
      <c r="E3" s="153"/>
      <c r="F3" s="153"/>
      <c r="G3" s="153"/>
      <c r="H3" s="153"/>
      <c r="I3" s="154" t="s">
        <v>67</v>
      </c>
      <c r="J3" s="154"/>
      <c r="K3" s="154"/>
      <c r="L3" s="154"/>
      <c r="M3" s="154"/>
      <c r="N3" s="154"/>
      <c r="O3" s="154"/>
      <c r="P3" s="154"/>
      <c r="Q3" s="154"/>
      <c r="R3" s="154"/>
      <c r="S3" s="147"/>
      <c r="T3" s="151"/>
      <c r="U3" s="26"/>
      <c r="V3" s="70"/>
      <c r="W3" s="56" t="s">
        <v>64</v>
      </c>
      <c r="X3" s="57">
        <v>15</v>
      </c>
      <c r="Y3" s="71"/>
    </row>
    <row r="4" spans="1:25" x14ac:dyDescent="0.25">
      <c r="A4" s="146"/>
      <c r="B4" s="147"/>
      <c r="C4" s="147"/>
      <c r="D4" s="153" t="s">
        <v>56</v>
      </c>
      <c r="E4" s="153"/>
      <c r="F4" s="153"/>
      <c r="G4" s="153"/>
      <c r="H4" s="153"/>
      <c r="I4" s="154" t="s">
        <v>32</v>
      </c>
      <c r="J4" s="154"/>
      <c r="K4" s="154"/>
      <c r="L4" s="154"/>
      <c r="M4" s="154"/>
      <c r="N4" s="154"/>
      <c r="O4" s="154"/>
      <c r="P4" s="154"/>
      <c r="Q4" s="154"/>
      <c r="R4" s="154"/>
      <c r="S4" s="147"/>
      <c r="T4" s="152"/>
      <c r="U4" s="61"/>
      <c r="Y4" s="72"/>
    </row>
    <row r="5" spans="1:25" x14ac:dyDescent="0.25">
      <c r="A5" s="146"/>
      <c r="B5" s="147"/>
      <c r="C5" s="147"/>
      <c r="D5" s="153" t="s">
        <v>83</v>
      </c>
      <c r="E5" s="153"/>
      <c r="F5" s="153"/>
      <c r="G5" s="153"/>
      <c r="H5" s="153"/>
      <c r="I5" s="154" t="s">
        <v>82</v>
      </c>
      <c r="J5" s="154"/>
      <c r="K5" s="154"/>
      <c r="L5" s="154"/>
      <c r="M5" s="154"/>
      <c r="N5" s="154"/>
      <c r="O5" s="154"/>
      <c r="P5" s="154"/>
      <c r="Q5" s="154"/>
      <c r="R5" s="154"/>
      <c r="S5" s="147"/>
      <c r="T5" s="152"/>
      <c r="U5" s="32"/>
      <c r="V5" s="32"/>
      <c r="W5" s="12" t="s">
        <v>66</v>
      </c>
      <c r="X5" s="5"/>
      <c r="Y5" s="74"/>
    </row>
    <row r="6" spans="1:25" ht="15.75" thickBot="1" x14ac:dyDescent="0.3">
      <c r="A6" s="155"/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7"/>
      <c r="U6" s="32"/>
      <c r="V6" s="38"/>
      <c r="W6" s="12"/>
      <c r="X6" s="12" t="s">
        <v>1</v>
      </c>
      <c r="Y6" s="74">
        <v>1</v>
      </c>
    </row>
    <row r="7" spans="1:25" s="11" customFormat="1" x14ac:dyDescent="0.25">
      <c r="A7" s="140" t="s">
        <v>0</v>
      </c>
      <c r="B7" s="142" t="s">
        <v>1</v>
      </c>
      <c r="C7" s="142" t="s">
        <v>2</v>
      </c>
      <c r="D7" s="128" t="s">
        <v>3</v>
      </c>
      <c r="E7" s="142" t="s">
        <v>4</v>
      </c>
      <c r="F7" s="142" t="s">
        <v>5</v>
      </c>
      <c r="G7" s="142" t="s">
        <v>6</v>
      </c>
      <c r="H7" s="142" t="s">
        <v>7</v>
      </c>
      <c r="I7" s="142"/>
      <c r="J7" s="142"/>
      <c r="K7" s="142"/>
      <c r="L7" s="142"/>
      <c r="M7" s="142"/>
      <c r="N7" s="128" t="s">
        <v>14</v>
      </c>
      <c r="O7" s="41" t="s">
        <v>15</v>
      </c>
      <c r="P7" s="41" t="s">
        <v>16</v>
      </c>
      <c r="Q7" s="41" t="s">
        <v>17</v>
      </c>
      <c r="R7" s="142" t="s">
        <v>19</v>
      </c>
      <c r="S7" s="128" t="s">
        <v>20</v>
      </c>
      <c r="T7" s="130" t="s">
        <v>21</v>
      </c>
      <c r="U7" s="32"/>
      <c r="V7" s="83" t="s">
        <v>16</v>
      </c>
      <c r="W7" s="81" t="s">
        <v>53</v>
      </c>
      <c r="X7" s="12" t="s">
        <v>54</v>
      </c>
      <c r="Y7" s="75" t="s">
        <v>55</v>
      </c>
    </row>
    <row r="8" spans="1:25" s="15" customFormat="1" ht="34.5" customHeight="1" thickBot="1" x14ac:dyDescent="0.3">
      <c r="A8" s="141"/>
      <c r="B8" s="143"/>
      <c r="C8" s="143"/>
      <c r="D8" s="158"/>
      <c r="E8" s="143"/>
      <c r="F8" s="143"/>
      <c r="G8" s="143"/>
      <c r="H8" s="43" t="s">
        <v>8</v>
      </c>
      <c r="I8" s="42" t="s">
        <v>9</v>
      </c>
      <c r="J8" s="42" t="s">
        <v>10</v>
      </c>
      <c r="K8" s="42" t="s">
        <v>11</v>
      </c>
      <c r="L8" s="42" t="s">
        <v>12</v>
      </c>
      <c r="M8" s="42" t="s">
        <v>13</v>
      </c>
      <c r="N8" s="129"/>
      <c r="O8" s="42" t="s">
        <v>18</v>
      </c>
      <c r="P8" s="42" t="s">
        <v>18</v>
      </c>
      <c r="Q8" s="42" t="s">
        <v>18</v>
      </c>
      <c r="R8" s="143"/>
      <c r="S8" s="129"/>
      <c r="T8" s="131"/>
      <c r="U8" s="32"/>
      <c r="V8" s="84" t="s">
        <v>60</v>
      </c>
      <c r="W8" s="82" t="s">
        <v>27</v>
      </c>
      <c r="X8" s="13" t="s">
        <v>28</v>
      </c>
      <c r="Y8" s="76" t="s">
        <v>29</v>
      </c>
    </row>
    <row r="9" spans="1:25" s="4" customFormat="1" ht="20.25" customHeight="1" x14ac:dyDescent="0.3">
      <c r="A9" s="132" t="s">
        <v>22</v>
      </c>
      <c r="B9" s="135" t="s">
        <v>114</v>
      </c>
      <c r="C9" s="117">
        <v>1</v>
      </c>
      <c r="D9" s="120" t="s">
        <v>76</v>
      </c>
      <c r="E9" s="91" t="s">
        <v>70</v>
      </c>
      <c r="F9" s="115" t="s">
        <v>85</v>
      </c>
      <c r="G9" s="6" t="s">
        <v>23</v>
      </c>
      <c r="H9" s="39">
        <v>3</v>
      </c>
      <c r="I9" s="39"/>
      <c r="J9" s="39"/>
      <c r="K9" s="39"/>
      <c r="L9" s="39">
        <v>2</v>
      </c>
      <c r="M9" s="39"/>
      <c r="N9" s="39">
        <v>3</v>
      </c>
      <c r="O9" s="40">
        <v>78</v>
      </c>
      <c r="P9" s="39">
        <v>72</v>
      </c>
      <c r="Q9" s="40">
        <f>R9*25</f>
        <v>150</v>
      </c>
      <c r="R9" s="40">
        <v>6</v>
      </c>
      <c r="S9" s="108" t="s">
        <v>28</v>
      </c>
      <c r="T9" s="92" t="s">
        <v>112</v>
      </c>
      <c r="U9" s="58"/>
      <c r="V9" s="79">
        <f t="shared" ref="V9:V13" si="0">$P9/$X$3</f>
        <v>4.8</v>
      </c>
      <c r="W9" s="30">
        <v>7</v>
      </c>
      <c r="X9" s="6">
        <f>SUMIF($S9:$S13,X$8,$R9:$R13)</f>
        <v>23</v>
      </c>
      <c r="Y9" s="77">
        <f>SUMIF($S9:$S13,Y$8,$R9:$R13)</f>
        <v>0</v>
      </c>
    </row>
    <row r="10" spans="1:25" s="4" customFormat="1" ht="20.25" customHeight="1" x14ac:dyDescent="0.3">
      <c r="A10" s="133"/>
      <c r="B10" s="136"/>
      <c r="C10" s="116">
        <v>2</v>
      </c>
      <c r="D10" s="90" t="s">
        <v>77</v>
      </c>
      <c r="E10" s="91" t="s">
        <v>71</v>
      </c>
      <c r="F10" s="53" t="s">
        <v>84</v>
      </c>
      <c r="G10" s="39" t="s">
        <v>23</v>
      </c>
      <c r="H10" s="6">
        <v>3</v>
      </c>
      <c r="I10" s="6"/>
      <c r="J10" s="6"/>
      <c r="K10" s="6"/>
      <c r="L10" s="6">
        <v>1</v>
      </c>
      <c r="M10" s="6"/>
      <c r="N10" s="6">
        <v>3</v>
      </c>
      <c r="O10" s="28">
        <v>63</v>
      </c>
      <c r="P10" s="6">
        <f t="shared" ref="P10:P13" si="1">Q10-O10</f>
        <v>37</v>
      </c>
      <c r="Q10" s="28">
        <f t="shared" ref="Q10:Q15" si="2">R10*25</f>
        <v>100</v>
      </c>
      <c r="R10" s="28">
        <v>4</v>
      </c>
      <c r="S10" s="108" t="s">
        <v>28</v>
      </c>
      <c r="T10" s="100"/>
      <c r="U10" s="59"/>
      <c r="V10" s="79">
        <f t="shared" si="0"/>
        <v>2.4666666666666668</v>
      </c>
      <c r="Y10" s="37"/>
    </row>
    <row r="11" spans="1:25" s="4" customFormat="1" ht="20.25" customHeight="1" x14ac:dyDescent="0.25">
      <c r="A11" s="133"/>
      <c r="B11" s="136"/>
      <c r="C11" s="116">
        <v>3</v>
      </c>
      <c r="D11" s="90" t="s">
        <v>78</v>
      </c>
      <c r="E11" s="119" t="s">
        <v>75</v>
      </c>
      <c r="F11" s="88" t="s">
        <v>86</v>
      </c>
      <c r="G11" s="6" t="s">
        <v>23</v>
      </c>
      <c r="H11" s="39">
        <v>3</v>
      </c>
      <c r="I11" s="39"/>
      <c r="J11" s="39">
        <v>2</v>
      </c>
      <c r="K11" s="39"/>
      <c r="L11" s="39">
        <v>1</v>
      </c>
      <c r="M11" s="39"/>
      <c r="N11" s="39">
        <v>4</v>
      </c>
      <c r="O11" s="40">
        <v>94</v>
      </c>
      <c r="P11" s="39">
        <v>81</v>
      </c>
      <c r="Q11" s="40">
        <f>R11*25</f>
        <v>175</v>
      </c>
      <c r="R11" s="40">
        <v>7</v>
      </c>
      <c r="S11" s="108" t="s">
        <v>28</v>
      </c>
      <c r="T11" s="92" t="s">
        <v>113</v>
      </c>
      <c r="U11" s="59"/>
      <c r="V11" s="79" t="e">
        <f>#REF!/$X$3</f>
        <v>#REF!</v>
      </c>
      <c r="Y11" s="37"/>
    </row>
    <row r="12" spans="1:25" s="4" customFormat="1" ht="27" customHeight="1" x14ac:dyDescent="0.25">
      <c r="A12" s="133"/>
      <c r="B12" s="136"/>
      <c r="C12" s="116">
        <v>4</v>
      </c>
      <c r="D12" s="121" t="s">
        <v>79</v>
      </c>
      <c r="E12" s="118" t="s">
        <v>72</v>
      </c>
      <c r="F12" s="115" t="s">
        <v>87</v>
      </c>
      <c r="G12" s="39" t="s">
        <v>23</v>
      </c>
      <c r="H12" s="6">
        <v>3</v>
      </c>
      <c r="I12" s="6"/>
      <c r="J12" s="6">
        <v>2</v>
      </c>
      <c r="K12" s="6"/>
      <c r="L12" s="6"/>
      <c r="M12" s="6"/>
      <c r="N12" s="6">
        <v>4</v>
      </c>
      <c r="O12" s="40">
        <v>79</v>
      </c>
      <c r="P12" s="6">
        <v>71</v>
      </c>
      <c r="Q12" s="28">
        <f t="shared" si="2"/>
        <v>150</v>
      </c>
      <c r="R12" s="28">
        <v>6</v>
      </c>
      <c r="S12" s="108" t="s">
        <v>28</v>
      </c>
      <c r="T12" s="100"/>
      <c r="U12" s="59"/>
      <c r="V12" s="79">
        <f t="shared" si="0"/>
        <v>4.7333333333333334</v>
      </c>
      <c r="W12" s="31" t="s">
        <v>61</v>
      </c>
      <c r="X12" s="14">
        <f>SUM(O9:O15)/15</f>
        <v>28.666666666666668</v>
      </c>
      <c r="Y12" s="14" t="s">
        <v>62</v>
      </c>
    </row>
    <row r="13" spans="1:25" s="4" customFormat="1" ht="20.25" customHeight="1" thickBot="1" x14ac:dyDescent="0.3">
      <c r="A13" s="133"/>
      <c r="B13" s="136"/>
      <c r="C13" s="116">
        <v>5</v>
      </c>
      <c r="D13" s="121" t="s">
        <v>80</v>
      </c>
      <c r="E13" s="118" t="s">
        <v>73</v>
      </c>
      <c r="F13" s="7" t="s">
        <v>88</v>
      </c>
      <c r="G13" s="39" t="s">
        <v>23</v>
      </c>
      <c r="H13" s="6">
        <v>2</v>
      </c>
      <c r="I13" s="6"/>
      <c r="J13" s="6">
        <v>1</v>
      </c>
      <c r="K13" s="6"/>
      <c r="L13" s="6"/>
      <c r="M13" s="6"/>
      <c r="N13" s="6">
        <v>4</v>
      </c>
      <c r="O13" s="28">
        <v>49</v>
      </c>
      <c r="P13" s="6">
        <f t="shared" si="1"/>
        <v>26</v>
      </c>
      <c r="Q13" s="28">
        <f t="shared" si="2"/>
        <v>75</v>
      </c>
      <c r="R13" s="28">
        <v>3</v>
      </c>
      <c r="S13" s="108" t="s">
        <v>27</v>
      </c>
      <c r="T13" s="55"/>
      <c r="U13" s="59"/>
      <c r="V13" s="80">
        <f t="shared" si="0"/>
        <v>1.7333333333333334</v>
      </c>
      <c r="Y13" s="37"/>
    </row>
    <row r="14" spans="1:25" s="4" customFormat="1" ht="20.25" customHeight="1" x14ac:dyDescent="0.25">
      <c r="A14" s="133"/>
      <c r="B14" s="136"/>
      <c r="C14" s="116">
        <v>6</v>
      </c>
      <c r="D14" s="121" t="s">
        <v>81</v>
      </c>
      <c r="E14" s="118" t="s">
        <v>74</v>
      </c>
      <c r="F14" s="7" t="s">
        <v>116</v>
      </c>
      <c r="G14" s="107" t="s">
        <v>23</v>
      </c>
      <c r="H14" s="109">
        <v>2</v>
      </c>
      <c r="I14" s="109"/>
      <c r="J14" s="109"/>
      <c r="K14" s="109"/>
      <c r="L14" s="109"/>
      <c r="M14" s="109"/>
      <c r="N14" s="109">
        <v>3</v>
      </c>
      <c r="O14" s="28">
        <v>33</v>
      </c>
      <c r="P14" s="108">
        <f t="shared" ref="P14:P15" si="3">Q14-O14</f>
        <v>17</v>
      </c>
      <c r="Q14" s="110">
        <f t="shared" si="2"/>
        <v>50</v>
      </c>
      <c r="R14" s="110">
        <v>2</v>
      </c>
      <c r="S14" s="108" t="s">
        <v>27</v>
      </c>
      <c r="T14" s="111"/>
      <c r="U14" s="112"/>
      <c r="V14" s="113"/>
      <c r="Y14" s="37"/>
    </row>
    <row r="15" spans="1:25" ht="29.25" customHeight="1" thickBot="1" x14ac:dyDescent="0.3">
      <c r="A15" s="133"/>
      <c r="B15" s="136"/>
      <c r="C15" s="122">
        <v>7</v>
      </c>
      <c r="D15" s="123" t="s">
        <v>101</v>
      </c>
      <c r="E15" s="124" t="s">
        <v>100</v>
      </c>
      <c r="F15" s="7" t="s">
        <v>102</v>
      </c>
      <c r="G15" s="107" t="s">
        <v>23</v>
      </c>
      <c r="H15" s="125">
        <v>1</v>
      </c>
      <c r="I15" s="49"/>
      <c r="J15" s="125">
        <v>1</v>
      </c>
      <c r="K15" s="125"/>
      <c r="L15" s="125"/>
      <c r="M15" s="125"/>
      <c r="N15" s="125">
        <v>4</v>
      </c>
      <c r="O15" s="28">
        <v>34</v>
      </c>
      <c r="P15" s="108">
        <f t="shared" si="3"/>
        <v>16</v>
      </c>
      <c r="Q15" s="28">
        <f t="shared" si="2"/>
        <v>50</v>
      </c>
      <c r="R15" s="28">
        <v>2</v>
      </c>
      <c r="S15" s="108" t="s">
        <v>27</v>
      </c>
      <c r="T15" s="51"/>
      <c r="U15" s="4"/>
      <c r="V15" s="36"/>
      <c r="W15" s="24" t="s">
        <v>63</v>
      </c>
      <c r="X15" s="54">
        <f>$P$16/$X$3</f>
        <v>19.133333333333333</v>
      </c>
      <c r="Y15" s="25" t="s">
        <v>62</v>
      </c>
    </row>
    <row r="16" spans="1:25" s="11" customFormat="1" ht="22.5" customHeight="1" thickBot="1" x14ac:dyDescent="0.3">
      <c r="A16" s="133"/>
      <c r="B16" s="137"/>
      <c r="C16" s="7"/>
      <c r="D16" s="7"/>
      <c r="E16" s="7"/>
      <c r="F16" s="44"/>
      <c r="G16" s="45" t="s">
        <v>24</v>
      </c>
      <c r="H16" s="46">
        <f>SUM(H9:H15)</f>
        <v>17</v>
      </c>
      <c r="I16" s="46">
        <f>SUM(I9:I13)</f>
        <v>0</v>
      </c>
      <c r="J16" s="46">
        <v>6</v>
      </c>
      <c r="K16" s="46">
        <f>SUM(K9:K13)</f>
        <v>0</v>
      </c>
      <c r="L16" s="46">
        <f>SUM(L9:L13)</f>
        <v>4</v>
      </c>
      <c r="M16" s="46">
        <f>SUM(M9:M13)</f>
        <v>0</v>
      </c>
      <c r="N16" s="46">
        <v>28</v>
      </c>
      <c r="O16" s="46">
        <f>SUM(O9:O13)</f>
        <v>363</v>
      </c>
      <c r="P16" s="46">
        <f>SUM(P9:P13)</f>
        <v>287</v>
      </c>
      <c r="Q16" s="46">
        <f>SUM(Q9:Q15)</f>
        <v>750</v>
      </c>
      <c r="R16" s="46">
        <f>SUM(R9:R15)</f>
        <v>30</v>
      </c>
      <c r="S16" s="46"/>
      <c r="T16" s="47"/>
      <c r="U16" s="4"/>
      <c r="V16" s="36"/>
      <c r="Y16" s="73"/>
    </row>
    <row r="17" spans="1:25" ht="15.75" thickBot="1" x14ac:dyDescent="0.3">
      <c r="A17" s="134"/>
      <c r="B17" s="138"/>
      <c r="C17" s="138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138"/>
      <c r="P17" s="138"/>
      <c r="Q17" s="138"/>
      <c r="R17" s="138"/>
      <c r="S17" s="138"/>
      <c r="T17" s="139"/>
      <c r="U17" s="26"/>
      <c r="V17" s="33"/>
      <c r="W17" s="12"/>
      <c r="X17" s="12" t="s">
        <v>1</v>
      </c>
      <c r="Y17" s="12">
        <v>2</v>
      </c>
    </row>
    <row r="18" spans="1:25" s="16" customFormat="1" ht="14.25" x14ac:dyDescent="0.25">
      <c r="A18" s="133"/>
      <c r="B18" s="140" t="s">
        <v>1</v>
      </c>
      <c r="C18" s="142" t="s">
        <v>2</v>
      </c>
      <c r="D18" s="128" t="s">
        <v>3</v>
      </c>
      <c r="E18" s="142" t="s">
        <v>4</v>
      </c>
      <c r="F18" s="142" t="s">
        <v>5</v>
      </c>
      <c r="G18" s="142" t="s">
        <v>6</v>
      </c>
      <c r="H18" s="142" t="s">
        <v>7</v>
      </c>
      <c r="I18" s="142"/>
      <c r="J18" s="142"/>
      <c r="K18" s="142"/>
      <c r="L18" s="142"/>
      <c r="M18" s="142"/>
      <c r="N18" s="128" t="s">
        <v>14</v>
      </c>
      <c r="O18" s="41" t="s">
        <v>15</v>
      </c>
      <c r="P18" s="41" t="s">
        <v>16</v>
      </c>
      <c r="Q18" s="41" t="s">
        <v>17</v>
      </c>
      <c r="R18" s="142" t="s">
        <v>19</v>
      </c>
      <c r="S18" s="128" t="s">
        <v>20</v>
      </c>
      <c r="T18" s="130" t="s">
        <v>21</v>
      </c>
      <c r="U18" s="65"/>
      <c r="V18" s="34" t="s">
        <v>16</v>
      </c>
      <c r="W18" s="12" t="s">
        <v>53</v>
      </c>
      <c r="X18" s="12" t="s">
        <v>54</v>
      </c>
      <c r="Y18" s="75" t="s">
        <v>55</v>
      </c>
    </row>
    <row r="19" spans="1:25" s="15" customFormat="1" ht="29.25" thickBot="1" x14ac:dyDescent="0.3">
      <c r="A19" s="133"/>
      <c r="B19" s="141"/>
      <c r="C19" s="143"/>
      <c r="D19" s="158"/>
      <c r="E19" s="143"/>
      <c r="F19" s="143"/>
      <c r="G19" s="143"/>
      <c r="H19" s="43" t="s">
        <v>8</v>
      </c>
      <c r="I19" s="42" t="s">
        <v>9</v>
      </c>
      <c r="J19" s="42" t="s">
        <v>10</v>
      </c>
      <c r="K19" s="42" t="s">
        <v>11</v>
      </c>
      <c r="L19" s="42" t="s">
        <v>12</v>
      </c>
      <c r="M19" s="42" t="s">
        <v>13</v>
      </c>
      <c r="N19" s="129"/>
      <c r="O19" s="42" t="s">
        <v>18</v>
      </c>
      <c r="P19" s="42" t="s">
        <v>18</v>
      </c>
      <c r="Q19" s="42" t="s">
        <v>18</v>
      </c>
      <c r="R19" s="143"/>
      <c r="S19" s="129"/>
      <c r="T19" s="131"/>
      <c r="U19" s="66"/>
      <c r="V19" s="35" t="s">
        <v>60</v>
      </c>
      <c r="W19" s="13" t="s">
        <v>27</v>
      </c>
      <c r="X19" s="13" t="s">
        <v>28</v>
      </c>
      <c r="Y19" s="76" t="s">
        <v>29</v>
      </c>
    </row>
    <row r="20" spans="1:25" s="4" customFormat="1" ht="21" customHeight="1" x14ac:dyDescent="0.3">
      <c r="A20" s="134"/>
      <c r="B20" s="126" t="s">
        <v>115</v>
      </c>
      <c r="C20" s="39">
        <v>1</v>
      </c>
      <c r="D20" s="121" t="s">
        <v>103</v>
      </c>
      <c r="E20" s="91" t="s">
        <v>89</v>
      </c>
      <c r="F20" s="115" t="s">
        <v>93</v>
      </c>
      <c r="G20" s="6" t="s">
        <v>23</v>
      </c>
      <c r="H20" s="39">
        <v>3</v>
      </c>
      <c r="I20" s="39"/>
      <c r="J20" s="39"/>
      <c r="K20" s="39"/>
      <c r="L20" s="39">
        <v>2</v>
      </c>
      <c r="M20" s="39"/>
      <c r="N20" s="39">
        <v>3</v>
      </c>
      <c r="O20" s="28">
        <v>78</v>
      </c>
      <c r="P20" s="6">
        <v>72</v>
      </c>
      <c r="Q20" s="28">
        <f>R20*25</f>
        <v>150</v>
      </c>
      <c r="R20" s="28">
        <v>6</v>
      </c>
      <c r="S20" s="108" t="s">
        <v>28</v>
      </c>
      <c r="T20" s="114" t="s">
        <v>76</v>
      </c>
      <c r="U20" s="67"/>
      <c r="V20" s="79">
        <f>$P11/$X$3</f>
        <v>5.4</v>
      </c>
      <c r="W20" s="30">
        <v>6</v>
      </c>
      <c r="X20" s="6">
        <v>24</v>
      </c>
      <c r="Y20" s="77">
        <f>SUMIF($S20:$S26,Y$8,$R11:$R26)</f>
        <v>0</v>
      </c>
    </row>
    <row r="21" spans="1:25" s="4" customFormat="1" ht="21" customHeight="1" x14ac:dyDescent="0.25">
      <c r="A21" s="134"/>
      <c r="B21" s="127"/>
      <c r="C21" s="6">
        <v>2</v>
      </c>
      <c r="D21" s="121" t="s">
        <v>104</v>
      </c>
      <c r="E21" s="119" t="s">
        <v>90</v>
      </c>
      <c r="F21" s="88" t="s">
        <v>94</v>
      </c>
      <c r="G21" s="108" t="s">
        <v>23</v>
      </c>
      <c r="H21" s="6">
        <v>3</v>
      </c>
      <c r="I21" s="6"/>
      <c r="J21" s="6">
        <v>2</v>
      </c>
      <c r="K21" s="6"/>
      <c r="L21" s="6">
        <v>1</v>
      </c>
      <c r="M21" s="6"/>
      <c r="N21" s="6">
        <v>4</v>
      </c>
      <c r="O21" s="28">
        <v>94</v>
      </c>
      <c r="P21" s="6">
        <v>81</v>
      </c>
      <c r="Q21" s="28">
        <v>175</v>
      </c>
      <c r="R21" s="28">
        <v>7</v>
      </c>
      <c r="S21" s="108" t="s">
        <v>28</v>
      </c>
      <c r="T21" s="90" t="s">
        <v>78</v>
      </c>
      <c r="U21" s="68"/>
      <c r="V21" s="79">
        <f>$P20/$X$3</f>
        <v>4.8</v>
      </c>
      <c r="Y21" s="37"/>
    </row>
    <row r="22" spans="1:25" s="4" customFormat="1" ht="21" customHeight="1" x14ac:dyDescent="0.25">
      <c r="A22" s="134"/>
      <c r="B22" s="127"/>
      <c r="C22" s="6">
        <v>3</v>
      </c>
      <c r="D22" s="121" t="s">
        <v>105</v>
      </c>
      <c r="E22" s="118" t="s">
        <v>91</v>
      </c>
      <c r="F22" s="115" t="s">
        <v>95</v>
      </c>
      <c r="G22" s="108" t="s">
        <v>23</v>
      </c>
      <c r="H22" s="6">
        <v>3</v>
      </c>
      <c r="I22" s="6"/>
      <c r="J22" s="6">
        <v>2</v>
      </c>
      <c r="K22" s="6"/>
      <c r="L22" s="6"/>
      <c r="M22" s="6"/>
      <c r="N22" s="6">
        <v>4</v>
      </c>
      <c r="O22" s="28">
        <v>79</v>
      </c>
      <c r="P22" s="6">
        <v>71</v>
      </c>
      <c r="Q22" s="28">
        <f t="shared" ref="Q22:Q26" si="4">R22*25</f>
        <v>150</v>
      </c>
      <c r="R22" s="28">
        <v>6</v>
      </c>
      <c r="S22" s="108" t="s">
        <v>28</v>
      </c>
      <c r="T22" s="89"/>
      <c r="U22" s="68"/>
      <c r="V22" s="79">
        <f t="shared" ref="V22:V26" si="5">$P22/$X$3</f>
        <v>4.7333333333333334</v>
      </c>
      <c r="Y22" s="37"/>
    </row>
    <row r="23" spans="1:25" s="4" customFormat="1" ht="21" customHeight="1" x14ac:dyDescent="0.25">
      <c r="A23" s="134"/>
      <c r="B23" s="127"/>
      <c r="C23" s="90">
        <v>4</v>
      </c>
      <c r="D23" s="121" t="s">
        <v>106</v>
      </c>
      <c r="E23" s="118" t="s">
        <v>92</v>
      </c>
      <c r="F23" s="7" t="s">
        <v>96</v>
      </c>
      <c r="G23" s="108" t="s">
        <v>23</v>
      </c>
      <c r="H23" s="6">
        <v>2</v>
      </c>
      <c r="I23" s="6"/>
      <c r="J23" s="6">
        <v>1</v>
      </c>
      <c r="K23" s="6"/>
      <c r="L23" s="6"/>
      <c r="M23" s="6"/>
      <c r="N23" s="6">
        <v>4</v>
      </c>
      <c r="O23" s="28">
        <v>49</v>
      </c>
      <c r="P23" s="6">
        <f t="shared" ref="P23" si="6">Q23-O23</f>
        <v>26</v>
      </c>
      <c r="Q23" s="28">
        <f>R23*25</f>
        <v>75</v>
      </c>
      <c r="R23" s="28">
        <v>3</v>
      </c>
      <c r="S23" s="6" t="s">
        <v>27</v>
      </c>
      <c r="T23" s="3"/>
      <c r="U23" s="68"/>
      <c r="V23" s="79">
        <f t="shared" si="5"/>
        <v>1.7333333333333334</v>
      </c>
      <c r="Y23" s="37"/>
    </row>
    <row r="24" spans="1:25" s="4" customFormat="1" ht="21" customHeight="1" x14ac:dyDescent="0.25">
      <c r="A24" s="134"/>
      <c r="B24" s="127"/>
      <c r="C24" s="6">
        <v>5</v>
      </c>
      <c r="D24" s="121" t="s">
        <v>107</v>
      </c>
      <c r="E24" s="118" t="s">
        <v>97</v>
      </c>
      <c r="F24" s="7" t="s">
        <v>109</v>
      </c>
      <c r="G24" s="108" t="s">
        <v>23</v>
      </c>
      <c r="H24" s="6">
        <v>3</v>
      </c>
      <c r="I24" s="6"/>
      <c r="J24" s="6"/>
      <c r="K24" s="6"/>
      <c r="L24" s="6">
        <v>1</v>
      </c>
      <c r="M24" s="6"/>
      <c r="N24" s="6">
        <v>3</v>
      </c>
      <c r="O24" s="40">
        <v>63</v>
      </c>
      <c r="P24" s="6">
        <v>37</v>
      </c>
      <c r="Q24" s="28">
        <v>100</v>
      </c>
      <c r="R24" s="28">
        <v>4</v>
      </c>
      <c r="S24" s="108" t="s">
        <v>28</v>
      </c>
      <c r="T24" s="90"/>
      <c r="U24" s="68"/>
      <c r="V24" s="79"/>
      <c r="Y24" s="37"/>
    </row>
    <row r="25" spans="1:25" s="4" customFormat="1" ht="21" customHeight="1" x14ac:dyDescent="0.25">
      <c r="A25" s="134"/>
      <c r="B25" s="127"/>
      <c r="C25" s="6">
        <v>6</v>
      </c>
      <c r="D25" s="121" t="s">
        <v>69</v>
      </c>
      <c r="E25" s="118" t="s">
        <v>98</v>
      </c>
      <c r="F25" s="115" t="s">
        <v>110</v>
      </c>
      <c r="G25" s="108" t="s">
        <v>23</v>
      </c>
      <c r="H25" s="6">
        <v>2</v>
      </c>
      <c r="I25" s="6"/>
      <c r="J25" s="6"/>
      <c r="K25" s="6"/>
      <c r="L25" s="6"/>
      <c r="M25" s="6"/>
      <c r="N25" s="6">
        <v>3</v>
      </c>
      <c r="O25" s="40">
        <v>33</v>
      </c>
      <c r="P25" s="6">
        <v>17</v>
      </c>
      <c r="Q25" s="28">
        <f t="shared" ref="Q25" si="7">R25*25</f>
        <v>50</v>
      </c>
      <c r="R25" s="28">
        <v>2</v>
      </c>
      <c r="S25" s="6" t="s">
        <v>28</v>
      </c>
      <c r="T25" s="90"/>
      <c r="U25" s="68"/>
      <c r="V25" s="79">
        <f t="shared" si="5"/>
        <v>1.1333333333333333</v>
      </c>
      <c r="W25" s="31" t="s">
        <v>61</v>
      </c>
      <c r="X25" s="14">
        <f>SUM(O20:O26)/15</f>
        <v>28.6</v>
      </c>
      <c r="Y25" s="25" t="s">
        <v>62</v>
      </c>
    </row>
    <row r="26" spans="1:25" s="4" customFormat="1" ht="21" customHeight="1" thickBot="1" x14ac:dyDescent="0.3">
      <c r="A26" s="134"/>
      <c r="B26" s="127"/>
      <c r="C26" s="6">
        <v>7</v>
      </c>
      <c r="D26" s="121" t="s">
        <v>108</v>
      </c>
      <c r="E26" s="119" t="s">
        <v>99</v>
      </c>
      <c r="F26" s="115" t="s">
        <v>111</v>
      </c>
      <c r="G26" s="108" t="s">
        <v>23</v>
      </c>
      <c r="H26" s="6">
        <v>2</v>
      </c>
      <c r="I26" s="6"/>
      <c r="J26" s="6"/>
      <c r="K26" s="6"/>
      <c r="L26" s="6"/>
      <c r="M26" s="6"/>
      <c r="N26" s="6">
        <v>3</v>
      </c>
      <c r="O26" s="28">
        <v>33</v>
      </c>
      <c r="P26" s="6">
        <f>Q26-O26</f>
        <v>17</v>
      </c>
      <c r="Q26" s="28">
        <f t="shared" si="4"/>
        <v>50</v>
      </c>
      <c r="R26" s="28">
        <v>2</v>
      </c>
      <c r="S26" s="108" t="s">
        <v>27</v>
      </c>
      <c r="T26" s="3"/>
      <c r="U26" s="68"/>
      <c r="V26" s="80">
        <f t="shared" si="5"/>
        <v>1.1333333333333333</v>
      </c>
      <c r="Y26" s="37"/>
    </row>
    <row r="27" spans="1:25" s="4" customFormat="1" ht="36.75" customHeight="1" thickBot="1" x14ac:dyDescent="0.3">
      <c r="A27" s="134"/>
      <c r="B27" s="127"/>
      <c r="C27" s="2"/>
      <c r="H27" s="86"/>
      <c r="I27" s="86"/>
      <c r="J27" s="86"/>
      <c r="K27" s="86"/>
      <c r="L27" s="86"/>
      <c r="M27" s="86"/>
      <c r="N27" s="86"/>
      <c r="O27" s="87"/>
      <c r="P27" s="87"/>
      <c r="Q27" s="87"/>
      <c r="R27" s="87"/>
      <c r="T27" s="37"/>
      <c r="U27" s="69"/>
      <c r="V27" s="78"/>
      <c r="W27" s="62" t="s">
        <v>63</v>
      </c>
      <c r="X27" s="63">
        <f>$P$28/$X$3</f>
        <v>21.4</v>
      </c>
      <c r="Y27" s="64" t="s">
        <v>62</v>
      </c>
    </row>
    <row r="28" spans="1:25" s="11" customFormat="1" ht="23.25" customHeight="1" thickBot="1" x14ac:dyDescent="0.3">
      <c r="A28" s="134"/>
      <c r="B28" s="127"/>
      <c r="C28" s="7"/>
      <c r="D28" s="7"/>
      <c r="E28" s="7"/>
      <c r="F28" s="7"/>
      <c r="G28" s="6" t="s">
        <v>24</v>
      </c>
      <c r="H28" s="8">
        <f>SUM(H20:H26)</f>
        <v>18</v>
      </c>
      <c r="I28" s="8">
        <f>SUM(I11:I26)</f>
        <v>0</v>
      </c>
      <c r="J28" s="8">
        <v>5</v>
      </c>
      <c r="K28" s="8">
        <f>SUM(K11:K26)</f>
        <v>0</v>
      </c>
      <c r="L28" s="8">
        <v>2</v>
      </c>
      <c r="M28" s="8">
        <f>SUM(M11:M26)</f>
        <v>0</v>
      </c>
      <c r="N28" s="8">
        <f>SUM(N20:N26)</f>
        <v>24</v>
      </c>
      <c r="O28" s="8">
        <f>SUM(O20:O26)</f>
        <v>429</v>
      </c>
      <c r="P28" s="8">
        <f>SUM(P20:P26)</f>
        <v>321</v>
      </c>
      <c r="Q28" s="8">
        <f>SUM(Q20:Q26)</f>
        <v>750</v>
      </c>
      <c r="R28" s="8">
        <f>SUM(R20:R26)</f>
        <v>30</v>
      </c>
      <c r="S28" s="9"/>
      <c r="T28" s="10"/>
      <c r="V28" s="4"/>
    </row>
    <row r="29" spans="1:25" ht="47.45" customHeight="1" x14ac:dyDescent="0.25">
      <c r="A29" s="140"/>
      <c r="B29" s="142"/>
      <c r="C29" s="142"/>
      <c r="D29" s="128"/>
      <c r="E29" s="142"/>
      <c r="F29" s="142"/>
      <c r="G29" s="142"/>
      <c r="H29" s="142"/>
      <c r="I29" s="142"/>
      <c r="J29" s="142"/>
      <c r="K29" s="142"/>
      <c r="L29" s="142"/>
      <c r="M29" s="142"/>
      <c r="N29" s="128"/>
      <c r="O29" s="41"/>
      <c r="P29" s="41"/>
      <c r="Q29" s="41"/>
      <c r="R29" s="142"/>
      <c r="S29" s="128"/>
      <c r="T29" s="130"/>
      <c r="U29" s="26"/>
      <c r="V29" s="4"/>
    </row>
    <row r="30" spans="1:25" ht="15.75" thickBot="1" x14ac:dyDescent="0.3">
      <c r="A30" s="141"/>
      <c r="B30" s="143"/>
      <c r="C30" s="143"/>
      <c r="D30" s="129"/>
      <c r="E30" s="143"/>
      <c r="F30" s="143"/>
      <c r="G30" s="143"/>
      <c r="H30" s="43"/>
      <c r="I30" s="42"/>
      <c r="J30" s="42"/>
      <c r="K30" s="42"/>
      <c r="L30" s="42"/>
      <c r="M30" s="42"/>
      <c r="N30" s="129"/>
      <c r="O30" s="42"/>
      <c r="P30" s="42"/>
      <c r="Q30" s="42"/>
      <c r="R30" s="143"/>
      <c r="S30" s="129"/>
      <c r="T30" s="131"/>
      <c r="U30" s="60"/>
      <c r="V30" s="4"/>
    </row>
    <row r="31" spans="1:25" ht="14.1" customHeight="1" x14ac:dyDescent="0.25">
      <c r="A31" s="132"/>
      <c r="B31" s="135"/>
      <c r="C31" s="39"/>
      <c r="D31" s="92"/>
      <c r="E31" s="92"/>
      <c r="F31" s="92"/>
      <c r="G31" s="6"/>
      <c r="H31" s="39"/>
      <c r="I31" s="39"/>
      <c r="J31" s="39"/>
      <c r="K31" s="39"/>
      <c r="L31" s="39"/>
      <c r="M31" s="39"/>
      <c r="N31" s="39"/>
      <c r="O31" s="40"/>
      <c r="P31" s="39"/>
      <c r="Q31" s="40"/>
      <c r="R31" s="40"/>
      <c r="S31" s="39"/>
      <c r="T31" s="90"/>
      <c r="V31" s="4"/>
    </row>
    <row r="32" spans="1:25" ht="18.75" x14ac:dyDescent="0.3">
      <c r="A32" s="133"/>
      <c r="B32" s="136"/>
      <c r="C32" s="6"/>
      <c r="D32" s="103"/>
      <c r="E32" s="91"/>
      <c r="F32" s="93"/>
      <c r="G32" s="39"/>
      <c r="H32" s="6"/>
      <c r="I32" s="6"/>
      <c r="J32" s="6"/>
      <c r="K32" s="6"/>
      <c r="L32" s="6"/>
      <c r="M32" s="6"/>
      <c r="N32" s="6"/>
      <c r="O32" s="28"/>
      <c r="P32" s="6"/>
      <c r="Q32" s="28"/>
      <c r="R32" s="28"/>
      <c r="S32" s="6"/>
      <c r="T32" s="52"/>
    </row>
    <row r="33" spans="1:20" ht="18.75" x14ac:dyDescent="0.25">
      <c r="A33" s="133"/>
      <c r="B33" s="136"/>
      <c r="C33" s="6"/>
      <c r="D33" s="92"/>
      <c r="E33" s="92"/>
      <c r="F33" s="92"/>
      <c r="G33" s="39"/>
      <c r="H33" s="6"/>
      <c r="I33" s="6"/>
      <c r="J33" s="6"/>
      <c r="K33" s="6"/>
      <c r="L33" s="6"/>
      <c r="M33" s="6"/>
      <c r="N33" s="6"/>
      <c r="O33" s="40"/>
      <c r="P33" s="6"/>
      <c r="Q33" s="28"/>
      <c r="R33" s="40"/>
      <c r="S33" s="6"/>
      <c r="T33" s="90"/>
    </row>
    <row r="34" spans="1:20" ht="18.75" x14ac:dyDescent="0.3">
      <c r="A34" s="133"/>
      <c r="B34" s="136"/>
      <c r="C34" s="6"/>
      <c r="D34" s="100"/>
      <c r="E34" s="91"/>
      <c r="F34" s="94"/>
      <c r="G34" s="6"/>
      <c r="H34" s="6"/>
      <c r="I34" s="6"/>
      <c r="J34" s="6"/>
      <c r="K34" s="6"/>
      <c r="L34" s="6"/>
      <c r="M34" s="6"/>
      <c r="N34" s="6"/>
      <c r="O34" s="28"/>
      <c r="P34" s="6"/>
      <c r="Q34" s="28"/>
      <c r="R34" s="28"/>
      <c r="S34" s="6"/>
      <c r="T34" s="55"/>
    </row>
    <row r="35" spans="1:20" ht="28.35" customHeight="1" x14ac:dyDescent="0.25">
      <c r="A35" s="133"/>
      <c r="B35" s="136"/>
      <c r="C35" s="6"/>
      <c r="D35" s="101"/>
      <c r="E35" s="95"/>
      <c r="F35" s="96"/>
      <c r="G35" s="6"/>
      <c r="H35" s="6"/>
      <c r="I35" s="6"/>
      <c r="J35" s="6"/>
      <c r="K35" s="6"/>
      <c r="L35" s="6"/>
      <c r="M35" s="6"/>
      <c r="N35" s="6"/>
      <c r="O35" s="40"/>
      <c r="P35" s="6"/>
      <c r="Q35" s="28"/>
      <c r="R35" s="28"/>
      <c r="S35" s="6"/>
      <c r="T35" s="55"/>
    </row>
    <row r="36" spans="1:20" ht="18.75" x14ac:dyDescent="0.25">
      <c r="A36" s="133"/>
      <c r="B36" s="136"/>
      <c r="C36" s="6"/>
      <c r="D36" s="102"/>
      <c r="E36" s="95"/>
      <c r="F36" s="96"/>
      <c r="G36" s="39"/>
      <c r="H36" s="6"/>
      <c r="I36" s="6"/>
      <c r="J36" s="6"/>
      <c r="K36" s="6"/>
      <c r="L36" s="6"/>
      <c r="M36" s="6"/>
      <c r="N36" s="6"/>
      <c r="O36" s="40"/>
      <c r="P36" s="6"/>
      <c r="Q36" s="28"/>
      <c r="R36" s="28"/>
      <c r="S36" s="6"/>
      <c r="T36" s="29"/>
    </row>
    <row r="37" spans="1:20" ht="16.5" thickBot="1" x14ac:dyDescent="0.3">
      <c r="A37" s="133"/>
      <c r="B37" s="136"/>
      <c r="C37" s="27"/>
      <c r="D37" s="48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50"/>
      <c r="T37" s="51"/>
    </row>
    <row r="38" spans="1:20" ht="15.75" thickBot="1" x14ac:dyDescent="0.3">
      <c r="A38" s="133"/>
      <c r="B38" s="137"/>
      <c r="C38" s="44"/>
      <c r="D38" s="44"/>
      <c r="E38" s="44"/>
      <c r="F38" s="44"/>
      <c r="G38" s="45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7"/>
    </row>
    <row r="39" spans="1:20" ht="15.75" thickBot="1" x14ac:dyDescent="0.3">
      <c r="A39" s="134"/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38"/>
      <c r="R39" s="138"/>
      <c r="S39" s="138"/>
      <c r="T39" s="139"/>
    </row>
    <row r="40" spans="1:20" x14ac:dyDescent="0.25">
      <c r="A40" s="133"/>
      <c r="B40" s="140"/>
      <c r="C40" s="142"/>
      <c r="D40" s="128"/>
      <c r="E40" s="142"/>
      <c r="F40" s="142"/>
      <c r="G40" s="142"/>
      <c r="H40" s="142"/>
      <c r="I40" s="142"/>
      <c r="J40" s="142"/>
      <c r="K40" s="142"/>
      <c r="L40" s="142"/>
      <c r="M40" s="142"/>
      <c r="N40" s="128"/>
      <c r="O40" s="41"/>
      <c r="P40" s="41"/>
      <c r="Q40" s="41"/>
      <c r="R40" s="142"/>
      <c r="S40" s="128"/>
      <c r="T40" s="130"/>
    </row>
    <row r="41" spans="1:20" ht="15.75" thickBot="1" x14ac:dyDescent="0.3">
      <c r="A41" s="133"/>
      <c r="B41" s="141"/>
      <c r="C41" s="143"/>
      <c r="D41" s="129"/>
      <c r="E41" s="143"/>
      <c r="F41" s="143"/>
      <c r="G41" s="143"/>
      <c r="H41" s="43"/>
      <c r="I41" s="42"/>
      <c r="J41" s="42"/>
      <c r="K41" s="42"/>
      <c r="L41" s="42"/>
      <c r="M41" s="42"/>
      <c r="N41" s="129"/>
      <c r="O41" s="42"/>
      <c r="P41" s="42"/>
      <c r="Q41" s="42"/>
      <c r="R41" s="143"/>
      <c r="S41" s="129"/>
      <c r="T41" s="131"/>
    </row>
    <row r="42" spans="1:20" ht="18.75" x14ac:dyDescent="0.25">
      <c r="A42" s="134"/>
      <c r="B42" s="126"/>
      <c r="C42" s="39"/>
      <c r="D42" s="92"/>
      <c r="E42" s="92"/>
      <c r="F42" s="92"/>
      <c r="G42" s="6"/>
      <c r="H42" s="39"/>
      <c r="I42" s="39"/>
      <c r="J42" s="39"/>
      <c r="K42" s="39"/>
      <c r="L42" s="39"/>
      <c r="M42" s="39"/>
      <c r="N42" s="39"/>
      <c r="O42" s="40"/>
      <c r="P42" s="39"/>
      <c r="Q42" s="40"/>
      <c r="R42" s="40"/>
      <c r="S42" s="6"/>
      <c r="T42" s="92"/>
    </row>
    <row r="43" spans="1:20" ht="18.75" x14ac:dyDescent="0.3">
      <c r="A43" s="134"/>
      <c r="B43" s="127"/>
      <c r="C43" s="6"/>
      <c r="D43" s="103"/>
      <c r="E43" s="91"/>
      <c r="F43" s="93"/>
      <c r="G43" s="39"/>
      <c r="H43" s="6"/>
      <c r="I43" s="6"/>
      <c r="J43" s="6"/>
      <c r="K43" s="6"/>
      <c r="L43" s="6"/>
      <c r="M43" s="6"/>
      <c r="N43" s="6"/>
      <c r="O43" s="28"/>
      <c r="P43" s="6"/>
      <c r="Q43" s="28"/>
      <c r="R43" s="28"/>
      <c r="S43" s="6"/>
      <c r="T43" s="103"/>
    </row>
    <row r="44" spans="1:20" ht="18.75" x14ac:dyDescent="0.3">
      <c r="A44" s="134"/>
      <c r="B44" s="127"/>
      <c r="C44" s="6"/>
      <c r="D44" s="104"/>
      <c r="E44" s="91"/>
      <c r="F44" s="97"/>
      <c r="G44" s="39"/>
      <c r="H44" s="6"/>
      <c r="I44" s="6"/>
      <c r="J44" s="6"/>
      <c r="K44" s="6"/>
      <c r="L44" s="6"/>
      <c r="M44" s="6"/>
      <c r="N44" s="6"/>
      <c r="O44" s="40"/>
      <c r="P44" s="39"/>
      <c r="Q44" s="40"/>
      <c r="R44" s="28"/>
      <c r="S44" s="6"/>
      <c r="T44" s="52"/>
    </row>
    <row r="45" spans="1:20" ht="18.75" x14ac:dyDescent="0.3">
      <c r="A45" s="134"/>
      <c r="B45" s="127"/>
      <c r="C45" s="90"/>
      <c r="D45" s="105"/>
      <c r="E45" s="94"/>
      <c r="F45" s="94"/>
      <c r="G45" s="6"/>
      <c r="H45" s="39"/>
      <c r="I45" s="39"/>
      <c r="J45" s="39"/>
      <c r="K45" s="39"/>
      <c r="L45" s="39"/>
      <c r="M45" s="39"/>
      <c r="N45" s="39"/>
      <c r="O45" s="40"/>
      <c r="P45" s="39"/>
      <c r="Q45" s="40"/>
      <c r="R45" s="40"/>
      <c r="S45" s="6"/>
      <c r="T45" s="3"/>
    </row>
    <row r="46" spans="1:20" ht="18.75" x14ac:dyDescent="0.3">
      <c r="A46" s="134"/>
      <c r="B46" s="127"/>
      <c r="C46" s="6"/>
      <c r="D46" s="106"/>
      <c r="E46" s="91"/>
      <c r="F46" s="94"/>
      <c r="G46" s="6"/>
      <c r="H46" s="6"/>
      <c r="I46" s="6"/>
      <c r="J46" s="6"/>
      <c r="K46" s="6"/>
      <c r="L46" s="6"/>
      <c r="M46" s="6"/>
      <c r="N46" s="6"/>
      <c r="O46" s="40"/>
      <c r="P46" s="39"/>
      <c r="Q46" s="40"/>
      <c r="R46" s="28"/>
      <c r="S46" s="6"/>
      <c r="T46" s="99"/>
    </row>
    <row r="47" spans="1:20" ht="18.75" x14ac:dyDescent="0.25">
      <c r="A47" s="134"/>
      <c r="B47" s="127"/>
      <c r="C47" s="6"/>
      <c r="D47" s="101"/>
      <c r="E47" s="95"/>
      <c r="F47" s="7"/>
      <c r="G47" s="6"/>
      <c r="H47" s="6"/>
      <c r="I47" s="6"/>
      <c r="J47" s="6"/>
      <c r="K47" s="6"/>
      <c r="L47" s="6"/>
      <c r="M47" s="6"/>
      <c r="N47" s="6"/>
      <c r="O47" s="40"/>
      <c r="P47" s="6"/>
      <c r="Q47" s="28"/>
      <c r="R47" s="28"/>
      <c r="S47" s="6"/>
      <c r="T47" s="29"/>
    </row>
    <row r="48" spans="1:20" ht="15.75" x14ac:dyDescent="0.25">
      <c r="A48" s="134"/>
      <c r="B48" s="127"/>
      <c r="C48" s="6"/>
      <c r="D48" s="98"/>
      <c r="S48" s="6"/>
      <c r="T48" s="3"/>
    </row>
    <row r="49" spans="1:20" x14ac:dyDescent="0.25">
      <c r="A49" s="134"/>
      <c r="B49" s="127"/>
      <c r="C49" s="2"/>
      <c r="D49" s="4"/>
      <c r="E49" s="4"/>
      <c r="F49" s="4"/>
      <c r="G49" s="4"/>
      <c r="H49" s="86"/>
      <c r="I49" s="86"/>
      <c r="J49" s="86"/>
      <c r="K49" s="86"/>
      <c r="L49" s="86"/>
      <c r="M49" s="86"/>
      <c r="N49" s="86"/>
      <c r="O49" s="87"/>
      <c r="P49" s="87"/>
      <c r="Q49" s="87"/>
      <c r="R49" s="87"/>
      <c r="S49" s="4"/>
      <c r="T49" s="37"/>
    </row>
    <row r="50" spans="1:20" x14ac:dyDescent="0.25">
      <c r="A50" s="134"/>
      <c r="B50" s="127"/>
      <c r="C50" s="7"/>
      <c r="D50" s="7"/>
      <c r="E50" s="7"/>
      <c r="F50" s="7"/>
      <c r="G50" s="6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9"/>
      <c r="T50" s="10"/>
    </row>
    <row r="51" spans="1:20" x14ac:dyDescent="0.25">
      <c r="G51" s="28"/>
      <c r="I51" s="40"/>
    </row>
    <row r="52" spans="1:20" x14ac:dyDescent="0.25">
      <c r="G52" s="28"/>
      <c r="I52" s="28"/>
    </row>
    <row r="53" spans="1:20" x14ac:dyDescent="0.25">
      <c r="G53" s="28"/>
      <c r="I53" s="28"/>
    </row>
    <row r="54" spans="1:20" x14ac:dyDescent="0.25">
      <c r="G54" s="28"/>
      <c r="I54" s="40"/>
      <c r="M54" s="39"/>
    </row>
    <row r="55" spans="1:20" x14ac:dyDescent="0.25">
      <c r="G55" s="28"/>
      <c r="I55" s="28"/>
      <c r="M55" s="6"/>
    </row>
    <row r="56" spans="1:20" x14ac:dyDescent="0.25">
      <c r="G56" s="28"/>
      <c r="I56" s="28"/>
      <c r="M56" s="6"/>
    </row>
    <row r="57" spans="1:20" x14ac:dyDescent="0.25">
      <c r="M57" s="39"/>
    </row>
    <row r="58" spans="1:20" x14ac:dyDescent="0.25">
      <c r="M58" s="6"/>
    </row>
    <row r="59" spans="1:20" x14ac:dyDescent="0.25">
      <c r="M59" s="6"/>
    </row>
    <row r="66" spans="10:10" x14ac:dyDescent="0.25">
      <c r="J66" s="40"/>
    </row>
    <row r="67" spans="10:10" x14ac:dyDescent="0.25">
      <c r="J67" s="28"/>
    </row>
    <row r="68" spans="10:10" x14ac:dyDescent="0.25">
      <c r="J68" s="28"/>
    </row>
    <row r="69" spans="10:10" x14ac:dyDescent="0.25">
      <c r="J69" s="40"/>
    </row>
    <row r="70" spans="10:10" x14ac:dyDescent="0.25">
      <c r="J70" s="28"/>
    </row>
    <row r="71" spans="10:10" x14ac:dyDescent="0.25">
      <c r="J71" s="28"/>
    </row>
  </sheetData>
  <mergeCells count="65">
    <mergeCell ref="A9:A28"/>
    <mergeCell ref="B9:B16"/>
    <mergeCell ref="B17:T17"/>
    <mergeCell ref="B18:B19"/>
    <mergeCell ref="C18:C19"/>
    <mergeCell ref="D18:D19"/>
    <mergeCell ref="E18:E19"/>
    <mergeCell ref="T18:T19"/>
    <mergeCell ref="B20:B28"/>
    <mergeCell ref="F18:F19"/>
    <mergeCell ref="G18:G19"/>
    <mergeCell ref="H18:M18"/>
    <mergeCell ref="N18:N19"/>
    <mergeCell ref="R18:R19"/>
    <mergeCell ref="S18:S19"/>
    <mergeCell ref="A6:T6"/>
    <mergeCell ref="A7:A8"/>
    <mergeCell ref="B7:B8"/>
    <mergeCell ref="C7:C8"/>
    <mergeCell ref="D7:D8"/>
    <mergeCell ref="E7:E8"/>
    <mergeCell ref="F7:F8"/>
    <mergeCell ref="G7:G8"/>
    <mergeCell ref="H7:M7"/>
    <mergeCell ref="N7:N8"/>
    <mergeCell ref="R7:R8"/>
    <mergeCell ref="S7:S8"/>
    <mergeCell ref="T7:T8"/>
    <mergeCell ref="A2:C5"/>
    <mergeCell ref="D2:H2"/>
    <mergeCell ref="I2:R2"/>
    <mergeCell ref="S2:T5"/>
    <mergeCell ref="D3:H3"/>
    <mergeCell ref="I3:R3"/>
    <mergeCell ref="D4:H4"/>
    <mergeCell ref="I4:R4"/>
    <mergeCell ref="D5:H5"/>
    <mergeCell ref="I5:R5"/>
    <mergeCell ref="A29:A30"/>
    <mergeCell ref="B29:B30"/>
    <mergeCell ref="C29:C30"/>
    <mergeCell ref="D29:D30"/>
    <mergeCell ref="E29:E30"/>
    <mergeCell ref="T40:T41"/>
    <mergeCell ref="F29:F30"/>
    <mergeCell ref="G29:G30"/>
    <mergeCell ref="H29:M29"/>
    <mergeCell ref="N29:N30"/>
    <mergeCell ref="R29:R30"/>
    <mergeCell ref="B42:B50"/>
    <mergeCell ref="S29:S30"/>
    <mergeCell ref="T29:T30"/>
    <mergeCell ref="A31:A50"/>
    <mergeCell ref="B31:B38"/>
    <mergeCell ref="B39:T39"/>
    <mergeCell ref="B40:B41"/>
    <mergeCell ref="C40:C41"/>
    <mergeCell ref="D40:D41"/>
    <mergeCell ref="E40:E41"/>
    <mergeCell ref="F40:F41"/>
    <mergeCell ref="G40:G41"/>
    <mergeCell ref="H40:M40"/>
    <mergeCell ref="N40:N41"/>
    <mergeCell ref="R40:R41"/>
    <mergeCell ref="S40:S4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H3" sqref="H3"/>
    </sheetView>
  </sheetViews>
  <sheetFormatPr defaultColWidth="9.140625" defaultRowHeight="32.25" customHeight="1" x14ac:dyDescent="0.25"/>
  <cols>
    <col min="1" max="1" width="13" style="22" customWidth="1"/>
    <col min="2" max="2" width="17.5703125" style="22" customWidth="1"/>
    <col min="3" max="3" width="14.28515625" style="22" customWidth="1"/>
    <col min="4" max="4" width="16.140625" style="22" customWidth="1"/>
    <col min="5" max="6" width="13.28515625" style="23" customWidth="1"/>
    <col min="7" max="7" width="11.85546875" style="22" customWidth="1"/>
    <col min="8" max="16384" width="9.140625" style="22"/>
  </cols>
  <sheetData>
    <row r="1" spans="1:9" ht="32.25" customHeight="1" x14ac:dyDescent="0.25">
      <c r="A1" s="21"/>
      <c r="B1" s="21"/>
      <c r="C1" s="21"/>
      <c r="D1" s="21"/>
      <c r="E1" s="21"/>
      <c r="F1" s="21"/>
      <c r="G1" s="21"/>
    </row>
    <row r="2" spans="1:9" s="23" customFormat="1" ht="32.25" customHeight="1" x14ac:dyDescent="0.25">
      <c r="A2" s="17" t="s">
        <v>35</v>
      </c>
      <c r="B2" s="17"/>
      <c r="C2" s="18" t="s">
        <v>30</v>
      </c>
      <c r="D2" s="19" t="s">
        <v>31</v>
      </c>
      <c r="E2" s="17" t="s">
        <v>42</v>
      </c>
      <c r="F2" s="17" t="s">
        <v>51</v>
      </c>
      <c r="G2" s="17" t="s">
        <v>52</v>
      </c>
      <c r="H2" s="20" t="s">
        <v>59</v>
      </c>
    </row>
    <row r="3" spans="1:9" s="23" customFormat="1" ht="32.25" customHeight="1" x14ac:dyDescent="0.25">
      <c r="A3" s="18" t="s">
        <v>36</v>
      </c>
      <c r="B3" s="18" t="s">
        <v>8</v>
      </c>
      <c r="C3" s="18" t="s">
        <v>43</v>
      </c>
      <c r="D3" s="18"/>
      <c r="E3" s="18">
        <v>15</v>
      </c>
      <c r="F3" s="18">
        <v>2</v>
      </c>
      <c r="G3" s="18">
        <f>E3*F3</f>
        <v>30</v>
      </c>
      <c r="H3" s="18" t="s">
        <v>15</v>
      </c>
    </row>
    <row r="4" spans="1:9" s="23" customFormat="1" ht="32.25" customHeight="1" x14ac:dyDescent="0.25">
      <c r="A4" s="18"/>
      <c r="B4" s="18" t="s">
        <v>9</v>
      </c>
      <c r="C4" s="18"/>
      <c r="D4" s="18"/>
      <c r="E4" s="18"/>
      <c r="F4" s="18"/>
      <c r="G4" s="18">
        <f t="shared" ref="G4:G15" si="0">E4*F4</f>
        <v>0</v>
      </c>
      <c r="H4" s="18" t="s">
        <v>15</v>
      </c>
    </row>
    <row r="5" spans="1:9" s="23" customFormat="1" ht="32.25" customHeight="1" x14ac:dyDescent="0.25">
      <c r="A5" s="18" t="s">
        <v>25</v>
      </c>
      <c r="B5" s="18" t="s">
        <v>10</v>
      </c>
      <c r="C5" s="18" t="s">
        <v>44</v>
      </c>
      <c r="D5" s="18"/>
      <c r="E5" s="18">
        <v>15</v>
      </c>
      <c r="F5" s="18">
        <v>2</v>
      </c>
      <c r="G5" s="18">
        <f t="shared" si="0"/>
        <v>30</v>
      </c>
      <c r="H5" s="18" t="s">
        <v>15</v>
      </c>
    </row>
    <row r="6" spans="1:9" s="23" customFormat="1" ht="32.25" customHeight="1" x14ac:dyDescent="0.25">
      <c r="A6" s="19" t="s">
        <v>37</v>
      </c>
      <c r="B6" s="19" t="s">
        <v>11</v>
      </c>
      <c r="C6" s="19"/>
      <c r="D6" s="19" t="s">
        <v>47</v>
      </c>
      <c r="E6" s="19">
        <v>9</v>
      </c>
      <c r="F6" s="19">
        <v>0</v>
      </c>
      <c r="G6" s="19">
        <f t="shared" si="0"/>
        <v>0</v>
      </c>
      <c r="H6" s="19" t="s">
        <v>16</v>
      </c>
    </row>
    <row r="7" spans="1:9" s="23" customFormat="1" ht="32.25" customHeight="1" x14ac:dyDescent="0.25">
      <c r="A7" s="18" t="s">
        <v>26</v>
      </c>
      <c r="B7" s="18" t="s">
        <v>12</v>
      </c>
      <c r="C7" s="18" t="s">
        <v>26</v>
      </c>
      <c r="D7" s="18"/>
      <c r="E7" s="18">
        <v>15</v>
      </c>
      <c r="F7" s="18">
        <v>0</v>
      </c>
      <c r="G7" s="18">
        <f t="shared" si="0"/>
        <v>0</v>
      </c>
      <c r="H7" s="18" t="s">
        <v>15</v>
      </c>
    </row>
    <row r="8" spans="1:9" s="23" customFormat="1" ht="32.25" customHeight="1" x14ac:dyDescent="0.25">
      <c r="A8" s="19" t="s">
        <v>45</v>
      </c>
      <c r="B8" s="19"/>
      <c r="C8" s="19"/>
      <c r="D8" s="19" t="s">
        <v>45</v>
      </c>
      <c r="E8" s="19">
        <v>15</v>
      </c>
      <c r="F8" s="19">
        <v>4</v>
      </c>
      <c r="G8" s="19">
        <f t="shared" si="0"/>
        <v>60</v>
      </c>
      <c r="H8" s="19" t="s">
        <v>16</v>
      </c>
    </row>
    <row r="9" spans="1:9" ht="32.25" customHeight="1" x14ac:dyDescent="0.25">
      <c r="A9" s="18" t="s">
        <v>38</v>
      </c>
      <c r="B9" s="18" t="s">
        <v>13</v>
      </c>
      <c r="C9" s="18" t="s">
        <v>46</v>
      </c>
      <c r="D9" s="18"/>
      <c r="E9" s="18">
        <v>0</v>
      </c>
      <c r="F9" s="18">
        <v>0</v>
      </c>
      <c r="G9" s="18">
        <f t="shared" si="0"/>
        <v>0</v>
      </c>
      <c r="H9" s="18" t="s">
        <v>15</v>
      </c>
    </row>
    <row r="10" spans="1:9" ht="32.25" customHeight="1" x14ac:dyDescent="0.25">
      <c r="A10" s="19"/>
      <c r="B10" s="19"/>
      <c r="C10" s="19"/>
      <c r="D10" s="19" t="s">
        <v>57</v>
      </c>
      <c r="E10" s="19">
        <v>0</v>
      </c>
      <c r="F10" s="19">
        <v>4</v>
      </c>
      <c r="G10" s="19">
        <f t="shared" si="0"/>
        <v>0</v>
      </c>
      <c r="H10" s="19" t="s">
        <v>16</v>
      </c>
    </row>
    <row r="11" spans="1:9" ht="32.25" customHeight="1" x14ac:dyDescent="0.25">
      <c r="A11" s="19" t="s">
        <v>39</v>
      </c>
      <c r="B11" s="19"/>
      <c r="C11" s="19"/>
      <c r="D11" s="19" t="s">
        <v>48</v>
      </c>
      <c r="E11" s="19">
        <v>3</v>
      </c>
      <c r="F11" s="19">
        <v>4</v>
      </c>
      <c r="G11" s="19">
        <f t="shared" si="0"/>
        <v>12</v>
      </c>
      <c r="H11" s="19" t="s">
        <v>16</v>
      </c>
    </row>
    <row r="12" spans="1:9" ht="32.25" customHeight="1" x14ac:dyDescent="0.25">
      <c r="A12" s="18" t="s">
        <v>40</v>
      </c>
      <c r="B12" s="18"/>
      <c r="C12" s="18" t="s">
        <v>50</v>
      </c>
      <c r="D12" s="18"/>
      <c r="E12" s="18">
        <v>0</v>
      </c>
      <c r="F12" s="18">
        <v>0</v>
      </c>
      <c r="G12" s="18">
        <f t="shared" si="0"/>
        <v>0</v>
      </c>
      <c r="H12" s="18" t="s">
        <v>15</v>
      </c>
    </row>
    <row r="13" spans="1:9" ht="32.25" customHeight="1" x14ac:dyDescent="0.25">
      <c r="A13" s="19"/>
      <c r="B13" s="19"/>
      <c r="C13" s="19"/>
      <c r="D13" s="19" t="s">
        <v>49</v>
      </c>
      <c r="E13" s="19">
        <v>1</v>
      </c>
      <c r="F13" s="19">
        <v>8</v>
      </c>
      <c r="G13" s="19">
        <f t="shared" si="0"/>
        <v>8</v>
      </c>
      <c r="H13" s="19" t="s">
        <v>16</v>
      </c>
    </row>
    <row r="14" spans="1:9" ht="32.25" customHeight="1" x14ac:dyDescent="0.25">
      <c r="A14" s="18" t="s">
        <v>41</v>
      </c>
      <c r="B14" s="18"/>
      <c r="C14" s="18" t="s">
        <v>50</v>
      </c>
      <c r="D14" s="18"/>
      <c r="E14" s="18">
        <v>1</v>
      </c>
      <c r="F14" s="18">
        <v>3</v>
      </c>
      <c r="G14" s="18">
        <f t="shared" si="0"/>
        <v>3</v>
      </c>
      <c r="H14" s="18" t="s">
        <v>15</v>
      </c>
    </row>
    <row r="15" spans="1:9" ht="32.25" customHeight="1" x14ac:dyDescent="0.25">
      <c r="A15" s="19"/>
      <c r="B15" s="19"/>
      <c r="C15" s="19"/>
      <c r="D15" s="19" t="s">
        <v>49</v>
      </c>
      <c r="E15" s="19">
        <v>1</v>
      </c>
      <c r="F15" s="19">
        <v>12</v>
      </c>
      <c r="G15" s="19">
        <f t="shared" si="0"/>
        <v>12</v>
      </c>
      <c r="H15" s="19" t="s">
        <v>16</v>
      </c>
    </row>
    <row r="16" spans="1:9" ht="44.25" customHeight="1" x14ac:dyDescent="0.25">
      <c r="A16" s="21"/>
      <c r="B16" s="21"/>
      <c r="C16" s="21"/>
      <c r="D16" s="21"/>
      <c r="E16" s="21" t="s">
        <v>58</v>
      </c>
      <c r="F16" s="21"/>
      <c r="G16" s="21">
        <f>SUM(G3:G15)</f>
        <v>155</v>
      </c>
      <c r="H16" s="18">
        <f>SUMIF($H$3:$H$15,"SSWL",$G$3:$G$15)</f>
        <v>63</v>
      </c>
      <c r="I16" s="19">
        <f>SUMIF($H$3:$H$15,"USSWL",$G$3:$G$15)</f>
        <v>92</v>
      </c>
    </row>
    <row r="17" spans="1:9" ht="32.25" customHeight="1" x14ac:dyDescent="0.25">
      <c r="A17" s="21"/>
      <c r="B17" s="21"/>
      <c r="C17" s="21"/>
      <c r="D17" s="21"/>
      <c r="E17" s="21" t="s">
        <v>19</v>
      </c>
      <c r="F17" s="21"/>
      <c r="G17" s="21">
        <f>G16/25</f>
        <v>6.2</v>
      </c>
      <c r="H17" s="18" t="s">
        <v>15</v>
      </c>
      <c r="I17" s="19" t="s">
        <v>16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POWER1</vt:lpstr>
      <vt:lpstr>المادة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msi-pc</dc:creator>
  <cp:lastModifiedBy>dr.balasim</cp:lastModifiedBy>
  <cp:lastPrinted>2024-12-28T07:59:38Z</cp:lastPrinted>
  <dcterms:created xsi:type="dcterms:W3CDTF">2015-06-05T18:17:20Z</dcterms:created>
  <dcterms:modified xsi:type="dcterms:W3CDTF">2025-07-10T11:43:03Z</dcterms:modified>
</cp:coreProperties>
</file>